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460" yWindow="3405" windowWidth="11445" windowHeight="4890"/>
  </bookViews>
  <sheets>
    <sheet name="Bristol Child Yield Calculator" sheetId="14" r:id="rId1"/>
    <sheet name="Scenario test" sheetId="16" state="hidden" r:id="rId2"/>
    <sheet name="Test Type vs tenure" sheetId="15" state="hidden" r:id="rId3"/>
  </sheets>
  <calcPr calcId="145621"/>
</workbook>
</file>

<file path=xl/calcChain.xml><?xml version="1.0" encoding="utf-8"?>
<calcChain xmlns="http://schemas.openxmlformats.org/spreadsheetml/2006/main">
  <c r="N40" i="15" l="1"/>
  <c r="M40" i="15"/>
  <c r="L40" i="15"/>
  <c r="K40" i="15"/>
  <c r="N39" i="15"/>
  <c r="M39" i="15"/>
  <c r="L39" i="15"/>
  <c r="K39" i="15"/>
  <c r="N38" i="15"/>
  <c r="M38" i="15"/>
  <c r="L38" i="15"/>
  <c r="K38" i="15"/>
  <c r="N36" i="15"/>
  <c r="M36" i="15"/>
  <c r="L36" i="15"/>
  <c r="K36" i="15"/>
  <c r="N35" i="15"/>
  <c r="M35" i="15"/>
  <c r="L35" i="15"/>
  <c r="K35" i="15"/>
  <c r="N34" i="15"/>
  <c r="M34" i="15"/>
  <c r="L34" i="15"/>
  <c r="K34" i="15"/>
  <c r="D38" i="15"/>
  <c r="E38" i="15"/>
  <c r="F38" i="15"/>
  <c r="D39" i="15"/>
  <c r="E39" i="15"/>
  <c r="F39" i="15"/>
  <c r="D40" i="15"/>
  <c r="E40" i="15"/>
  <c r="F40" i="15"/>
  <c r="C39" i="15"/>
  <c r="C40" i="15"/>
  <c r="C38" i="15"/>
  <c r="D34" i="15"/>
  <c r="E34" i="15"/>
  <c r="F34" i="15"/>
  <c r="D35" i="15"/>
  <c r="G35" i="15" s="1"/>
  <c r="E35" i="15"/>
  <c r="F35" i="15"/>
  <c r="D36" i="15"/>
  <c r="E36" i="15"/>
  <c r="F36" i="15"/>
  <c r="C35" i="15"/>
  <c r="C36" i="15"/>
  <c r="C34" i="15"/>
  <c r="N30" i="15"/>
  <c r="M30" i="15"/>
  <c r="L30" i="15"/>
  <c r="K30" i="15"/>
  <c r="O29" i="15"/>
  <c r="O28" i="15"/>
  <c r="F30" i="15"/>
  <c r="E30" i="15"/>
  <c r="D30" i="15"/>
  <c r="C30" i="15"/>
  <c r="G29" i="15"/>
  <c r="G28" i="15"/>
  <c r="O24" i="15"/>
  <c r="N24" i="15"/>
  <c r="M24" i="15"/>
  <c r="L24" i="15"/>
  <c r="K24" i="15"/>
  <c r="O23" i="15"/>
  <c r="N23" i="15"/>
  <c r="M23" i="15"/>
  <c r="L23" i="15"/>
  <c r="K23" i="15"/>
  <c r="O22" i="15"/>
  <c r="N22" i="15"/>
  <c r="M22" i="15"/>
  <c r="L22" i="15"/>
  <c r="K22" i="15"/>
  <c r="O20" i="15"/>
  <c r="N20" i="15"/>
  <c r="M20" i="15"/>
  <c r="L20" i="15"/>
  <c r="K20" i="15"/>
  <c r="O19" i="15"/>
  <c r="N19" i="15"/>
  <c r="M19" i="15"/>
  <c r="L19" i="15"/>
  <c r="K19" i="15"/>
  <c r="O18" i="15"/>
  <c r="N18" i="15"/>
  <c r="M18" i="15"/>
  <c r="L18" i="15"/>
  <c r="K18" i="15"/>
  <c r="D22" i="15"/>
  <c r="E22" i="15"/>
  <c r="F22" i="15"/>
  <c r="G22" i="15"/>
  <c r="D23" i="15"/>
  <c r="E23" i="15"/>
  <c r="F23" i="15"/>
  <c r="G23" i="15"/>
  <c r="D24" i="15"/>
  <c r="E24" i="15"/>
  <c r="F24" i="15"/>
  <c r="G24" i="15"/>
  <c r="C23" i="15"/>
  <c r="C24" i="15"/>
  <c r="C22" i="15"/>
  <c r="D18" i="15"/>
  <c r="E18" i="15"/>
  <c r="F18" i="15"/>
  <c r="G18" i="15"/>
  <c r="D19" i="15"/>
  <c r="E19" i="15"/>
  <c r="F19" i="15"/>
  <c r="G19" i="15"/>
  <c r="D20" i="15"/>
  <c r="E20" i="15"/>
  <c r="F20" i="15"/>
  <c r="G20" i="15"/>
  <c r="C19" i="15"/>
  <c r="C20" i="15"/>
  <c r="C18" i="15"/>
  <c r="O12" i="14"/>
  <c r="N12" i="14"/>
  <c r="M12" i="14"/>
  <c r="L12" i="14"/>
  <c r="P10" i="14"/>
  <c r="P9" i="14"/>
  <c r="P7" i="14"/>
  <c r="P6" i="14"/>
  <c r="G42" i="14"/>
  <c r="G60" i="14" s="1"/>
  <c r="F42" i="14"/>
  <c r="F60" i="14" s="1"/>
  <c r="E42" i="14"/>
  <c r="E60" i="14" s="1"/>
  <c r="D42" i="14"/>
  <c r="D60" i="14" s="1"/>
  <c r="G41" i="14"/>
  <c r="G59" i="14" s="1"/>
  <c r="F41" i="14"/>
  <c r="F59" i="14" s="1"/>
  <c r="E41" i="14"/>
  <c r="E59" i="14" s="1"/>
  <c r="D41" i="14"/>
  <c r="D59" i="14" s="1"/>
  <c r="G40" i="14"/>
  <c r="G58" i="14" s="1"/>
  <c r="F40" i="14"/>
  <c r="F58" i="14" s="1"/>
  <c r="E40" i="14"/>
  <c r="E58" i="14" s="1"/>
  <c r="D40" i="14"/>
  <c r="D58" i="14" s="1"/>
  <c r="G38" i="14"/>
  <c r="G56" i="14" s="1"/>
  <c r="F38" i="14"/>
  <c r="F56" i="14" s="1"/>
  <c r="E38" i="14"/>
  <c r="E56" i="14" s="1"/>
  <c r="D38" i="14"/>
  <c r="D56" i="14" s="1"/>
  <c r="G37" i="14"/>
  <c r="G55" i="14" s="1"/>
  <c r="F37" i="14"/>
  <c r="F55" i="14" s="1"/>
  <c r="E37" i="14"/>
  <c r="E55" i="14" s="1"/>
  <c r="D37" i="14"/>
  <c r="D55" i="14" s="1"/>
  <c r="G36" i="14"/>
  <c r="G54" i="14" s="1"/>
  <c r="F36" i="14"/>
  <c r="F54" i="14" s="1"/>
  <c r="E36" i="14"/>
  <c r="E54" i="14" s="1"/>
  <c r="D36" i="14"/>
  <c r="D54" i="14" s="1"/>
  <c r="G34" i="14"/>
  <c r="G52" i="14" s="1"/>
  <c r="F34" i="14"/>
  <c r="F52" i="14" s="1"/>
  <c r="E34" i="14"/>
  <c r="E52" i="14" s="1"/>
  <c r="D34" i="14"/>
  <c r="D52" i="14" s="1"/>
  <c r="G33" i="14"/>
  <c r="G51" i="14" s="1"/>
  <c r="F33" i="14"/>
  <c r="F51" i="14" s="1"/>
  <c r="E33" i="14"/>
  <c r="E51" i="14" s="1"/>
  <c r="D33" i="14"/>
  <c r="D51" i="14" s="1"/>
  <c r="G32" i="14"/>
  <c r="G50" i="14" s="1"/>
  <c r="F32" i="14"/>
  <c r="F50" i="14" s="1"/>
  <c r="E32" i="14"/>
  <c r="E50" i="14" s="1"/>
  <c r="D32" i="14"/>
  <c r="D50" i="14" s="1"/>
  <c r="G30" i="14"/>
  <c r="G48" i="14" s="1"/>
  <c r="F30" i="14"/>
  <c r="F48" i="14" s="1"/>
  <c r="E30" i="14"/>
  <c r="E48" i="14" s="1"/>
  <c r="D30" i="14"/>
  <c r="D48" i="14" s="1"/>
  <c r="G29" i="14"/>
  <c r="G47" i="14" s="1"/>
  <c r="F29" i="14"/>
  <c r="F47" i="14" s="1"/>
  <c r="E29" i="14"/>
  <c r="E47" i="14" s="1"/>
  <c r="D29" i="14"/>
  <c r="D47" i="14" s="1"/>
  <c r="G28" i="14"/>
  <c r="G46" i="14" s="1"/>
  <c r="F28" i="14"/>
  <c r="F46" i="14" s="1"/>
  <c r="E28" i="14"/>
  <c r="E46" i="14" s="1"/>
  <c r="D28" i="14"/>
  <c r="D46" i="14" s="1"/>
  <c r="H24" i="14"/>
  <c r="H42" i="14" s="1"/>
  <c r="H19" i="14"/>
  <c r="H38" i="14" s="1"/>
  <c r="H14" i="14"/>
  <c r="H33" i="14" s="1"/>
  <c r="H9" i="14"/>
  <c r="H28" i="14" s="1"/>
  <c r="G34" i="15" l="1"/>
  <c r="O34" i="15"/>
  <c r="O35" i="15"/>
  <c r="G36" i="15"/>
  <c r="G38" i="15"/>
  <c r="B43" i="15" s="1"/>
  <c r="G39" i="15"/>
  <c r="B44" i="15" s="1"/>
  <c r="O39" i="15"/>
  <c r="J44" i="15" s="1"/>
  <c r="O38" i="15"/>
  <c r="O40" i="15"/>
  <c r="G40" i="15"/>
  <c r="O36" i="15"/>
  <c r="O30" i="15"/>
  <c r="G30" i="15"/>
  <c r="H29" i="14"/>
  <c r="H40" i="14"/>
  <c r="H59" i="14"/>
  <c r="H60" i="14"/>
  <c r="P12" i="14"/>
  <c r="H46" i="14"/>
  <c r="H51" i="14"/>
  <c r="H56" i="14"/>
  <c r="H47" i="14"/>
  <c r="H48" i="14"/>
  <c r="H50" i="14"/>
  <c r="H52" i="14"/>
  <c r="H54" i="14"/>
  <c r="H55" i="14"/>
  <c r="H58" i="14"/>
  <c r="H34" i="14"/>
  <c r="H30" i="14"/>
  <c r="H36" i="14"/>
  <c r="H41" i="14"/>
  <c r="H32" i="14"/>
  <c r="H37" i="14"/>
  <c r="J43" i="15" l="1"/>
  <c r="B45" i="15"/>
  <c r="B46" i="15" s="1"/>
  <c r="J45" i="15"/>
  <c r="K18" i="14"/>
  <c r="K16" i="14"/>
  <c r="K17" i="14"/>
  <c r="J46" i="15" l="1"/>
  <c r="K19" i="14"/>
</calcChain>
</file>

<file path=xl/sharedStrings.xml><?xml version="1.0" encoding="utf-8"?>
<sst xmlns="http://schemas.openxmlformats.org/spreadsheetml/2006/main" count="361" uniqueCount="55">
  <si>
    <t>All occupied households</t>
  </si>
  <si>
    <t>Owned or private rented</t>
  </si>
  <si>
    <t>Social rented</t>
  </si>
  <si>
    <t>House or bungalow</t>
  </si>
  <si>
    <t>Flat</t>
  </si>
  <si>
    <t>2 bed</t>
  </si>
  <si>
    <t>3 bed</t>
  </si>
  <si>
    <t>4 or more bed</t>
  </si>
  <si>
    <t>Source : 2011 Census Table CT0163 and CT0207 Office for National Statistics</t>
  </si>
  <si>
    <t>Bristol Child Yield Calculator</t>
  </si>
  <si>
    <t>Total</t>
  </si>
  <si>
    <t>Age 0-4</t>
  </si>
  <si>
    <t>Age 5-11</t>
  </si>
  <si>
    <t>Age 12-15</t>
  </si>
  <si>
    <t>Type</t>
  </si>
  <si>
    <t>Tenure</t>
  </si>
  <si>
    <t>Age</t>
  </si>
  <si>
    <t>Children living in households</t>
  </si>
  <si>
    <t>Child Yield Factors</t>
  </si>
  <si>
    <t>Development</t>
  </si>
  <si>
    <t>All children aged 0-15</t>
  </si>
  <si>
    <t>Estimated number of children from development</t>
  </si>
  <si>
    <t>Input number and type of dwellings</t>
  </si>
  <si>
    <t>No/1 bedroom</t>
  </si>
  <si>
    <t>Children living in households by Type</t>
  </si>
  <si>
    <t>Children living in households by Tenure</t>
  </si>
  <si>
    <t>Bristol Child Yield Calculator - TYPE</t>
  </si>
  <si>
    <t>Bristol Child Yield Calculator - TENURE</t>
  </si>
  <si>
    <t>Bristol Calculator Type x Tenure</t>
  </si>
  <si>
    <t>10x1bfPR, 10x2bfPR, 10x3bhPR, 10x4bhPR</t>
  </si>
  <si>
    <t>40 dwellings private</t>
  </si>
  <si>
    <t>40 dwellings social</t>
  </si>
  <si>
    <t>40 dwellings mixed</t>
  </si>
  <si>
    <t>10x1bfSR, 10x2bfSR, 10x3bhSR, 10x4bhSR</t>
  </si>
  <si>
    <t>10x1bfSR, 10x2bfPR, 10x3bhSR, 10x4bhPR</t>
  </si>
  <si>
    <t>10x1bfSR, 10x2bfPR</t>
  </si>
  <si>
    <t>10x2bfPR</t>
  </si>
  <si>
    <t>Input number of dwellings by type</t>
  </si>
  <si>
    <t>Input number of dwellings by tenure</t>
  </si>
  <si>
    <t>Bristol Calculator Type (no tenure)</t>
  </si>
  <si>
    <t>Bristol Calculator Tenure (no type)</t>
  </si>
  <si>
    <t>GLA Calculator Tenure (no type)</t>
  </si>
  <si>
    <t>20 flats mixed</t>
  </si>
  <si>
    <t>10 flats private</t>
  </si>
  <si>
    <t>10 houses social</t>
  </si>
  <si>
    <t>10x3bhSR</t>
  </si>
  <si>
    <t xml:space="preserve">Urban Living SPD- Making successful places at higher densities </t>
  </si>
  <si>
    <t>The Bristol Child Yield Calculator</t>
  </si>
  <si>
    <t>Instructions:</t>
  </si>
  <si>
    <t>1. Proposed Development</t>
  </si>
  <si>
    <t xml:space="preserve">Entrer the details of the proposed development in the matrix, yellow shaded boxes. </t>
  </si>
  <si>
    <t>2. Yield Results</t>
  </si>
  <si>
    <t xml:space="preserve">Child yields, broken down by age are  displayed in the blue table above. </t>
  </si>
  <si>
    <t>Note: Intermediate Units should be included as Owned or Private rented, as the underlying census data include households in shared ownership under the owner occupied heading which forms a large part of the market tenure grouping.</t>
  </si>
  <si>
    <t xml:space="preserve">The yields are based on the proportions of children living in households using 2011 Census data. This will be periodically reviewed as new data becomes available.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</si>
</sst>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6" fillId="0" borderId="0"/>
    <xf numFmtId="0" fontId="8" fillId="0" borderId="0">
      <alignment horizontal="left"/>
    </xf>
    <xf numFmtId="0" fontId="9" fillId="0" borderId="0">
      <alignment horizontal="left"/>
    </xf>
    <xf numFmtId="0" fontId="9" fillId="0" borderId="0">
      <alignment horizontal="center"/>
    </xf>
    <xf numFmtId="0" fontId="9" fillId="0" borderId="0">
      <alignment horizontal="center" vertical="center" wrapText="1"/>
    </xf>
    <xf numFmtId="0" fontId="9" fillId="0" borderId="0"/>
    <xf numFmtId="0" fontId="9" fillId="0" borderId="0">
      <alignment horizontal="left" vertical="center" wrapText="1"/>
    </xf>
    <xf numFmtId="0" fontId="9" fillId="0" borderId="0">
      <alignment horizontal="right"/>
    </xf>
    <xf numFmtId="0" fontId="5" fillId="0" borderId="0"/>
    <xf numFmtId="0" fontId="12" fillId="0" borderId="0"/>
  </cellStyleXfs>
  <cellXfs count="47">
    <xf numFmtId="0" fontId="0" fillId="0" borderId="0" xfId="0"/>
    <xf numFmtId="0" fontId="5" fillId="0" borderId="0" xfId="9"/>
    <xf numFmtId="0" fontId="10" fillId="0" borderId="0" xfId="9" applyFont="1"/>
    <xf numFmtId="0" fontId="11" fillId="0" borderId="0" xfId="9" applyFont="1"/>
    <xf numFmtId="0" fontId="5" fillId="0" borderId="1" xfId="9" applyBorder="1"/>
    <xf numFmtId="3" fontId="7" fillId="0" borderId="1" xfId="9" applyNumberFormat="1" applyFont="1" applyBorder="1" applyAlignment="1">
      <alignment horizontal="right" wrapText="1"/>
    </xf>
    <xf numFmtId="3" fontId="5" fillId="0" borderId="1" xfId="9" applyNumberFormat="1" applyBorder="1"/>
    <xf numFmtId="3" fontId="5" fillId="2" borderId="2" xfId="9" applyNumberFormat="1" applyFill="1" applyBorder="1"/>
    <xf numFmtId="0" fontId="7" fillId="0" borderId="1" xfId="9" applyFont="1" applyBorder="1"/>
    <xf numFmtId="0" fontId="4" fillId="0" borderId="1" xfId="9" applyFont="1" applyBorder="1"/>
    <xf numFmtId="0" fontId="7" fillId="0" borderId="1" xfId="9" applyFont="1" applyBorder="1" applyAlignment="1">
      <alignment horizontal="right" wrapText="1"/>
    </xf>
    <xf numFmtId="0" fontId="7" fillId="0" borderId="1" xfId="9" applyFont="1" applyBorder="1" applyAlignment="1">
      <alignment horizontal="left" wrapText="1"/>
    </xf>
    <xf numFmtId="4" fontId="5" fillId="0" borderId="1" xfId="9" applyNumberFormat="1" applyBorder="1"/>
    <xf numFmtId="3" fontId="7" fillId="0" borderId="1" xfId="9" applyNumberFormat="1" applyFont="1" applyBorder="1"/>
    <xf numFmtId="3" fontId="5" fillId="0" borderId="4" xfId="9" applyNumberFormat="1" applyBorder="1"/>
    <xf numFmtId="3" fontId="5" fillId="0" borderId="3" xfId="9" applyNumberFormat="1" applyBorder="1"/>
    <xf numFmtId="3" fontId="7" fillId="0" borderId="5" xfId="9" applyNumberFormat="1" applyFont="1" applyBorder="1"/>
    <xf numFmtId="0" fontId="7" fillId="3" borderId="8" xfId="9" applyFont="1" applyFill="1" applyBorder="1"/>
    <xf numFmtId="0" fontId="3" fillId="3" borderId="6" xfId="9" applyFont="1" applyFill="1" applyBorder="1"/>
    <xf numFmtId="4" fontId="3" fillId="3" borderId="7" xfId="9" applyNumberFormat="1" applyFont="1" applyFill="1" applyBorder="1"/>
    <xf numFmtId="4" fontId="7" fillId="3" borderId="9" xfId="9" applyNumberFormat="1" applyFont="1" applyFill="1" applyBorder="1"/>
    <xf numFmtId="0" fontId="10" fillId="0" borderId="12" xfId="9" applyFont="1" applyFill="1" applyBorder="1" applyAlignment="1">
      <alignment horizontal="center"/>
    </xf>
    <xf numFmtId="0" fontId="4" fillId="0" borderId="1" xfId="9" applyFont="1" applyFill="1" applyBorder="1"/>
    <xf numFmtId="0" fontId="5" fillId="0" borderId="1" xfId="9" applyFill="1" applyBorder="1"/>
    <xf numFmtId="3" fontId="5" fillId="0" borderId="1" xfId="9" applyNumberFormat="1" applyFill="1" applyBorder="1"/>
    <xf numFmtId="0" fontId="5" fillId="0" borderId="0" xfId="9" applyFill="1"/>
    <xf numFmtId="0" fontId="10" fillId="0" borderId="0" xfId="9" applyFont="1" applyFill="1"/>
    <xf numFmtId="0" fontId="7" fillId="0" borderId="1" xfId="9" applyFont="1" applyFill="1" applyBorder="1"/>
    <xf numFmtId="0" fontId="7" fillId="0" borderId="1" xfId="9" applyFont="1" applyFill="1" applyBorder="1" applyAlignment="1">
      <alignment horizontal="left" wrapText="1"/>
    </xf>
    <xf numFmtId="0" fontId="7" fillId="0" borderId="1" xfId="9" applyFont="1" applyFill="1" applyBorder="1" applyAlignment="1">
      <alignment horizontal="right" wrapText="1"/>
    </xf>
    <xf numFmtId="3" fontId="7" fillId="0" borderId="1" xfId="9" applyNumberFormat="1" applyFont="1" applyFill="1" applyBorder="1" applyAlignment="1">
      <alignment horizontal="right" wrapText="1"/>
    </xf>
    <xf numFmtId="4" fontId="5" fillId="0" borderId="1" xfId="9" applyNumberFormat="1" applyFill="1" applyBorder="1"/>
    <xf numFmtId="3" fontId="5" fillId="2" borderId="13" xfId="9" applyNumberFormat="1" applyFill="1" applyBorder="1"/>
    <xf numFmtId="0" fontId="13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1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center" vertical="center"/>
    </xf>
    <xf numFmtId="0" fontId="14" fillId="0" borderId="0" xfId="9" applyFont="1"/>
    <xf numFmtId="0" fontId="15" fillId="0" borderId="0" xfId="9" applyFont="1"/>
    <xf numFmtId="0" fontId="7" fillId="0" borderId="0" xfId="9" applyFont="1"/>
    <xf numFmtId="0" fontId="2" fillId="0" borderId="0" xfId="9" applyFont="1"/>
    <xf numFmtId="0" fontId="1" fillId="0" borderId="0" xfId="9" applyFont="1"/>
    <xf numFmtId="0" fontId="10" fillId="3" borderId="10" xfId="9" applyFont="1" applyFill="1" applyBorder="1" applyAlignment="1">
      <alignment horizontal="center" wrapText="1"/>
    </xf>
    <xf numFmtId="0" fontId="10" fillId="3" borderId="11" xfId="9" applyFont="1" applyFill="1" applyBorder="1" applyAlignment="1">
      <alignment horizontal="center" wrapText="1"/>
    </xf>
    <xf numFmtId="0" fontId="10" fillId="2" borderId="12" xfId="9" applyFont="1" applyFill="1" applyBorder="1" applyAlignment="1">
      <alignment horizontal="center"/>
    </xf>
  </cellXfs>
  <cellStyles count="11">
    <cellStyle name="Normal" xfId="0" builtinId="0"/>
    <cellStyle name="Normal 2" xfId="1"/>
    <cellStyle name="Normal 3" xfId="9"/>
    <cellStyle name="Normal 4" xfId="10"/>
    <cellStyle name="Style1" xfId="2"/>
    <cellStyle name="Style2" xfId="3"/>
    <cellStyle name="Style3" xfId="4"/>
    <cellStyle name="Style4" xfId="5"/>
    <cellStyle name="Style5" xfId="6"/>
    <cellStyle name="Style6" xfId="7"/>
    <cellStyle name="Style7" xfId="8"/>
  </cellStyles>
  <dxfs count="0"/>
  <tableStyles count="0" defaultTableStyle="TableStyleMedium2" defaultPivotStyle="PivotStyleLight16"/>
  <colors>
    <mruColors>
      <color rgb="FFEAC5C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'Scenario test'!$C$1</c:f>
              <c:strCache>
                <c:ptCount val="1"/>
                <c:pt idx="0">
                  <c:v>Bristol Calculator Type x Tenure</c:v>
                </c:pt>
              </c:strCache>
            </c:strRef>
          </c:tx>
          <c:invertIfNegative val="0"/>
          <c:cat>
            <c:strRef>
              <c:f>'Scenario test'!$A$2:$A$7</c:f>
              <c:strCache>
                <c:ptCount val="6"/>
                <c:pt idx="0">
                  <c:v>40 dwellings private</c:v>
                </c:pt>
                <c:pt idx="1">
                  <c:v>40 dwellings social</c:v>
                </c:pt>
                <c:pt idx="2">
                  <c:v>40 dwellings mixed</c:v>
                </c:pt>
                <c:pt idx="3">
                  <c:v>20 flats mixed</c:v>
                </c:pt>
                <c:pt idx="4">
                  <c:v>10 flats private</c:v>
                </c:pt>
                <c:pt idx="5">
                  <c:v>10 houses social</c:v>
                </c:pt>
              </c:strCache>
            </c:strRef>
          </c:cat>
          <c:val>
            <c:numRef>
              <c:f>'Scenario test'!$C$2:$C$7</c:f>
              <c:numCache>
                <c:formatCode>0</c:formatCode>
                <c:ptCount val="6"/>
                <c:pt idx="0">
                  <c:v>13.94</c:v>
                </c:pt>
                <c:pt idx="1">
                  <c:v>35.53</c:v>
                </c:pt>
                <c:pt idx="2">
                  <c:v>19.75</c:v>
                </c:pt>
                <c:pt idx="3">
                  <c:v>2.62</c:v>
                </c:pt>
                <c:pt idx="4">
                  <c:v>1.84</c:v>
                </c:pt>
                <c:pt idx="5">
                  <c:v>10.33</c:v>
                </c:pt>
              </c:numCache>
            </c:numRef>
          </c:val>
        </c:ser>
        <c:ser>
          <c:idx val="1"/>
          <c:order val="1"/>
          <c:tx>
            <c:strRef>
              <c:f>'Scenario test'!$D$1</c:f>
              <c:strCache>
                <c:ptCount val="1"/>
                <c:pt idx="0">
                  <c:v>Bristol Calculator Type (no tenure)</c:v>
                </c:pt>
              </c:strCache>
            </c:strRef>
          </c:tx>
          <c:invertIfNegative val="0"/>
          <c:cat>
            <c:strRef>
              <c:f>'Scenario test'!$A$2:$A$7</c:f>
              <c:strCache>
                <c:ptCount val="6"/>
                <c:pt idx="0">
                  <c:v>40 dwellings private</c:v>
                </c:pt>
                <c:pt idx="1">
                  <c:v>40 dwellings social</c:v>
                </c:pt>
                <c:pt idx="2">
                  <c:v>40 dwellings mixed</c:v>
                </c:pt>
                <c:pt idx="3">
                  <c:v>20 flats mixed</c:v>
                </c:pt>
                <c:pt idx="4">
                  <c:v>10 flats private</c:v>
                </c:pt>
                <c:pt idx="5">
                  <c:v>10 houses social</c:v>
                </c:pt>
              </c:strCache>
            </c:strRef>
          </c:cat>
          <c:val>
            <c:numRef>
              <c:f>'Scenario test'!$D$2:$D$7</c:f>
              <c:numCache>
                <c:formatCode>0</c:formatCode>
                <c:ptCount val="6"/>
                <c:pt idx="0">
                  <c:v>16.96</c:v>
                </c:pt>
                <c:pt idx="1">
                  <c:v>16.96</c:v>
                </c:pt>
                <c:pt idx="2">
                  <c:v>16.96</c:v>
                </c:pt>
                <c:pt idx="3">
                  <c:v>4.07</c:v>
                </c:pt>
                <c:pt idx="4">
                  <c:v>3.44</c:v>
                </c:pt>
                <c:pt idx="5">
                  <c:v>5.54</c:v>
                </c:pt>
              </c:numCache>
            </c:numRef>
          </c:val>
        </c:ser>
        <c:ser>
          <c:idx val="2"/>
          <c:order val="2"/>
          <c:tx>
            <c:strRef>
              <c:f>'Scenario test'!$E$1</c:f>
              <c:strCache>
                <c:ptCount val="1"/>
                <c:pt idx="0">
                  <c:v>Bristol Calculator Tenure (no type)</c:v>
                </c:pt>
              </c:strCache>
            </c:strRef>
          </c:tx>
          <c:invertIfNegative val="0"/>
          <c:cat>
            <c:strRef>
              <c:f>'Scenario test'!$A$2:$A$7</c:f>
              <c:strCache>
                <c:ptCount val="6"/>
                <c:pt idx="0">
                  <c:v>40 dwellings private</c:v>
                </c:pt>
                <c:pt idx="1">
                  <c:v>40 dwellings social</c:v>
                </c:pt>
                <c:pt idx="2">
                  <c:v>40 dwellings mixed</c:v>
                </c:pt>
                <c:pt idx="3">
                  <c:v>20 flats mixed</c:v>
                </c:pt>
                <c:pt idx="4">
                  <c:v>10 flats private</c:v>
                </c:pt>
                <c:pt idx="5">
                  <c:v>10 houses social</c:v>
                </c:pt>
              </c:strCache>
            </c:strRef>
          </c:cat>
          <c:val>
            <c:numRef>
              <c:f>'Scenario test'!$E$2:$E$7</c:f>
              <c:numCache>
                <c:formatCode>0</c:formatCode>
                <c:ptCount val="6"/>
                <c:pt idx="0">
                  <c:v>13.96</c:v>
                </c:pt>
                <c:pt idx="1">
                  <c:v>32.71</c:v>
                </c:pt>
                <c:pt idx="2">
                  <c:v>19.989999999999998</c:v>
                </c:pt>
                <c:pt idx="3">
                  <c:v>3.16</c:v>
                </c:pt>
                <c:pt idx="4">
                  <c:v>2.34</c:v>
                </c:pt>
                <c:pt idx="5">
                  <c:v>10.45</c:v>
                </c:pt>
              </c:numCache>
            </c:numRef>
          </c:val>
        </c:ser>
        <c:ser>
          <c:idx val="3"/>
          <c:order val="3"/>
          <c:tx>
            <c:strRef>
              <c:f>'Scenario test'!$F$1</c:f>
              <c:strCache>
                <c:ptCount val="1"/>
                <c:pt idx="0">
                  <c:v>GLA Calculator Tenure (no type)</c:v>
                </c:pt>
              </c:strCache>
            </c:strRef>
          </c:tx>
          <c:invertIfNegative val="0"/>
          <c:cat>
            <c:strRef>
              <c:f>'Scenario test'!$A$2:$A$7</c:f>
              <c:strCache>
                <c:ptCount val="6"/>
                <c:pt idx="0">
                  <c:v>40 dwellings private</c:v>
                </c:pt>
                <c:pt idx="1">
                  <c:v>40 dwellings social</c:v>
                </c:pt>
                <c:pt idx="2">
                  <c:v>40 dwellings mixed</c:v>
                </c:pt>
                <c:pt idx="3">
                  <c:v>20 flats mixed</c:v>
                </c:pt>
                <c:pt idx="4">
                  <c:v>10 flats private</c:v>
                </c:pt>
                <c:pt idx="5">
                  <c:v>10 houses social</c:v>
                </c:pt>
              </c:strCache>
            </c:strRef>
          </c:cat>
          <c:val>
            <c:numRef>
              <c:f>'Scenario test'!$F$2:$F$7</c:f>
              <c:numCache>
                <c:formatCode>0</c:formatCode>
                <c:ptCount val="6"/>
                <c:pt idx="0">
                  <c:v>16.7</c:v>
                </c:pt>
                <c:pt idx="1">
                  <c:v>51.4</c:v>
                </c:pt>
                <c:pt idx="2">
                  <c:v>30.1</c:v>
                </c:pt>
                <c:pt idx="3">
                  <c:v>4.5</c:v>
                </c:pt>
                <c:pt idx="4">
                  <c:v>2.8</c:v>
                </c:pt>
                <c:pt idx="5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8"/>
        <c:axId val="138136192"/>
        <c:axId val="138146176"/>
      </c:barChart>
      <c:catAx>
        <c:axId val="1381361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38146176"/>
        <c:crosses val="autoZero"/>
        <c:auto val="1"/>
        <c:lblAlgn val="ctr"/>
        <c:lblOffset val="100"/>
        <c:noMultiLvlLbl val="0"/>
      </c:catAx>
      <c:valAx>
        <c:axId val="138146176"/>
        <c:scaling>
          <c:orientation val="minMax"/>
        </c:scaling>
        <c:delete val="0"/>
        <c:axPos val="l"/>
        <c:majorGridlines/>
        <c:numFmt formatCode="0" sourceLinked="1"/>
        <c:majorTickMark val="none"/>
        <c:minorTickMark val="none"/>
        <c:tickLblPos val="nextTo"/>
        <c:spPr>
          <a:ln w="9525">
            <a:noFill/>
          </a:ln>
        </c:spPr>
        <c:crossAx val="13813619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274320</xdr:colOff>
      <xdr:row>0</xdr:row>
      <xdr:rowOff>186690</xdr:rowOff>
    </xdr:from>
    <xdr:to>
      <xdr:col>16</xdr:col>
      <xdr:colOff>342900</xdr:colOff>
      <xdr:row>5</xdr:row>
      <xdr:rowOff>236220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topLeftCell="I1" zoomScale="78" zoomScaleNormal="78" workbookViewId="0">
      <selection activeCell="I1" sqref="I1"/>
    </sheetView>
  </sheetViews>
  <sheetFormatPr defaultColWidth="8.85546875" defaultRowHeight="15" x14ac:dyDescent="0.25"/>
  <cols>
    <col min="1" max="1" width="19.42578125" style="1" customWidth="1"/>
    <col min="2" max="2" width="22.7109375" style="1" customWidth="1"/>
    <col min="3" max="3" width="20.7109375" style="1" bestFit="1" customWidth="1"/>
    <col min="4" max="8" width="11.5703125" style="1" customWidth="1"/>
    <col min="9" max="9" width="8.85546875" style="1"/>
    <col min="10" max="11" width="21.140625" style="1" customWidth="1"/>
    <col min="12" max="16" width="13.7109375" style="1" customWidth="1"/>
    <col min="17" max="16384" width="8.85546875" style="1"/>
  </cols>
  <sheetData>
    <row r="1" spans="1:16" ht="26.25" x14ac:dyDescent="0.4">
      <c r="A1" s="2" t="s">
        <v>9</v>
      </c>
      <c r="J1" s="39" t="s">
        <v>46</v>
      </c>
    </row>
    <row r="2" spans="1:16" ht="26.25" x14ac:dyDescent="0.4">
      <c r="A2" s="3" t="s">
        <v>8</v>
      </c>
      <c r="J2" s="39" t="s">
        <v>47</v>
      </c>
    </row>
    <row r="3" spans="1:16" x14ac:dyDescent="0.25">
      <c r="A3" s="3"/>
    </row>
    <row r="4" spans="1:16" ht="21" x14ac:dyDescent="0.35">
      <c r="A4" s="2" t="s">
        <v>17</v>
      </c>
      <c r="J4" s="2" t="s">
        <v>19</v>
      </c>
      <c r="K4" s="2"/>
      <c r="L4" s="46" t="s">
        <v>22</v>
      </c>
      <c r="M4" s="46"/>
      <c r="N4" s="46"/>
      <c r="O4" s="46"/>
      <c r="P4" s="21"/>
    </row>
    <row r="5" spans="1:16" ht="30.75" thickBot="1" x14ac:dyDescent="0.3">
      <c r="A5" s="8" t="s">
        <v>14</v>
      </c>
      <c r="B5" s="8" t="s">
        <v>15</v>
      </c>
      <c r="C5" s="11" t="s">
        <v>16</v>
      </c>
      <c r="D5" s="10" t="s">
        <v>23</v>
      </c>
      <c r="E5" s="10" t="s">
        <v>5</v>
      </c>
      <c r="F5" s="5" t="s">
        <v>6</v>
      </c>
      <c r="G5" s="10" t="s">
        <v>7</v>
      </c>
      <c r="H5" s="5" t="s">
        <v>10</v>
      </c>
      <c r="J5" s="8" t="s">
        <v>14</v>
      </c>
      <c r="K5" s="8" t="s">
        <v>15</v>
      </c>
      <c r="L5" s="10" t="s">
        <v>23</v>
      </c>
      <c r="M5" s="10" t="s">
        <v>5</v>
      </c>
      <c r="N5" s="5" t="s">
        <v>6</v>
      </c>
      <c r="O5" s="10" t="s">
        <v>7</v>
      </c>
      <c r="P5" s="5" t="s">
        <v>10</v>
      </c>
    </row>
    <row r="6" spans="1:16" ht="15.75" thickBot="1" x14ac:dyDescent="0.3">
      <c r="A6" s="9" t="s">
        <v>4</v>
      </c>
      <c r="B6" s="4" t="s">
        <v>1</v>
      </c>
      <c r="C6" s="4" t="s">
        <v>11</v>
      </c>
      <c r="D6" s="6">
        <v>614</v>
      </c>
      <c r="E6" s="6">
        <v>2049</v>
      </c>
      <c r="F6" s="6">
        <v>375</v>
      </c>
      <c r="G6" s="6">
        <v>112</v>
      </c>
      <c r="H6" s="6">
        <v>3150</v>
      </c>
      <c r="J6" s="9" t="s">
        <v>4</v>
      </c>
      <c r="K6" s="4" t="s">
        <v>1</v>
      </c>
      <c r="L6" s="7">
        <v>0</v>
      </c>
      <c r="M6" s="7">
        <v>0</v>
      </c>
      <c r="N6" s="7">
        <v>0</v>
      </c>
      <c r="O6" s="7">
        <v>0</v>
      </c>
      <c r="P6" s="16">
        <f>SUM(L6:O6)</f>
        <v>0</v>
      </c>
    </row>
    <row r="7" spans="1:16" ht="15.75" thickBot="1" x14ac:dyDescent="0.3">
      <c r="A7" s="9" t="s">
        <v>4</v>
      </c>
      <c r="B7" s="4" t="s">
        <v>1</v>
      </c>
      <c r="C7" s="4" t="s">
        <v>12</v>
      </c>
      <c r="D7" s="6">
        <v>278</v>
      </c>
      <c r="E7" s="6">
        <v>938</v>
      </c>
      <c r="F7" s="6">
        <v>283</v>
      </c>
      <c r="G7" s="6">
        <v>120</v>
      </c>
      <c r="H7" s="6">
        <v>1619</v>
      </c>
      <c r="J7" s="9" t="s">
        <v>4</v>
      </c>
      <c r="K7" s="4" t="s">
        <v>2</v>
      </c>
      <c r="L7" s="7">
        <v>0</v>
      </c>
      <c r="M7" s="7">
        <v>0</v>
      </c>
      <c r="N7" s="7">
        <v>0</v>
      </c>
      <c r="O7" s="7">
        <v>0</v>
      </c>
      <c r="P7" s="16">
        <f t="shared" ref="P7:P10" si="0">SUM(L7:O7)</f>
        <v>0</v>
      </c>
    </row>
    <row r="8" spans="1:16" ht="15.75" thickBot="1" x14ac:dyDescent="0.3">
      <c r="A8" s="9" t="s">
        <v>4</v>
      </c>
      <c r="B8" s="4" t="s">
        <v>1</v>
      </c>
      <c r="C8" s="4" t="s">
        <v>13</v>
      </c>
      <c r="D8" s="6">
        <v>89</v>
      </c>
      <c r="E8" s="6">
        <v>305</v>
      </c>
      <c r="F8" s="6">
        <v>148</v>
      </c>
      <c r="G8" s="6">
        <v>84</v>
      </c>
      <c r="H8" s="6">
        <v>626</v>
      </c>
      <c r="J8" s="9"/>
      <c r="K8" s="4"/>
      <c r="L8" s="15"/>
      <c r="M8" s="15"/>
      <c r="N8" s="15"/>
      <c r="O8" s="15"/>
      <c r="P8" s="13"/>
    </row>
    <row r="9" spans="1:16" ht="15.75" thickBot="1" x14ac:dyDescent="0.3">
      <c r="A9" s="9" t="s">
        <v>4</v>
      </c>
      <c r="B9" s="4" t="s">
        <v>1</v>
      </c>
      <c r="C9" s="9" t="s">
        <v>0</v>
      </c>
      <c r="D9" s="6">
        <v>17854</v>
      </c>
      <c r="E9" s="6">
        <v>17880</v>
      </c>
      <c r="F9" s="6">
        <v>3318</v>
      </c>
      <c r="G9" s="6">
        <v>1985</v>
      </c>
      <c r="H9" s="6">
        <f>SUM(D9:G9)</f>
        <v>41037</v>
      </c>
      <c r="J9" s="4" t="s">
        <v>3</v>
      </c>
      <c r="K9" s="4" t="s">
        <v>1</v>
      </c>
      <c r="L9" s="7">
        <v>0</v>
      </c>
      <c r="M9" s="7">
        <v>0</v>
      </c>
      <c r="N9" s="7">
        <v>0</v>
      </c>
      <c r="O9" s="7">
        <v>0</v>
      </c>
      <c r="P9" s="16">
        <f t="shared" si="0"/>
        <v>0</v>
      </c>
    </row>
    <row r="10" spans="1:16" ht="15.75" thickBot="1" x14ac:dyDescent="0.3">
      <c r="A10" s="9"/>
      <c r="B10" s="4"/>
      <c r="C10" s="4"/>
      <c r="D10" s="6"/>
      <c r="E10" s="6"/>
      <c r="F10" s="6"/>
      <c r="G10" s="6"/>
      <c r="H10" s="6"/>
      <c r="J10" s="4" t="s">
        <v>3</v>
      </c>
      <c r="K10" s="4" t="s">
        <v>2</v>
      </c>
      <c r="L10" s="7">
        <v>0</v>
      </c>
      <c r="M10" s="7">
        <v>0</v>
      </c>
      <c r="N10" s="7">
        <v>0</v>
      </c>
      <c r="O10" s="7">
        <v>0</v>
      </c>
      <c r="P10" s="16">
        <f t="shared" si="0"/>
        <v>0</v>
      </c>
    </row>
    <row r="11" spans="1:16" x14ac:dyDescent="0.25">
      <c r="A11" s="9" t="s">
        <v>4</v>
      </c>
      <c r="B11" s="4" t="s">
        <v>2</v>
      </c>
      <c r="C11" s="4" t="s">
        <v>11</v>
      </c>
      <c r="D11" s="6">
        <v>480</v>
      </c>
      <c r="E11" s="6">
        <v>3393</v>
      </c>
      <c r="F11" s="6">
        <v>317</v>
      </c>
      <c r="G11" s="6">
        <v>55</v>
      </c>
      <c r="H11" s="6">
        <v>4245</v>
      </c>
      <c r="J11" s="4"/>
      <c r="K11" s="4"/>
      <c r="L11" s="14"/>
      <c r="M11" s="14"/>
      <c r="N11" s="14"/>
      <c r="O11" s="14"/>
      <c r="P11" s="6"/>
    </row>
    <row r="12" spans="1:16" x14ac:dyDescent="0.25">
      <c r="A12" s="9" t="s">
        <v>4</v>
      </c>
      <c r="B12" s="4" t="s">
        <v>2</v>
      </c>
      <c r="C12" s="4" t="s">
        <v>12</v>
      </c>
      <c r="D12" s="6">
        <v>254</v>
      </c>
      <c r="E12" s="6">
        <v>2030</v>
      </c>
      <c r="F12" s="6">
        <v>370</v>
      </c>
      <c r="G12" s="6">
        <v>58</v>
      </c>
      <c r="H12" s="6">
        <v>2712</v>
      </c>
      <c r="J12" s="8"/>
      <c r="K12" s="8" t="s">
        <v>10</v>
      </c>
      <c r="L12" s="13">
        <f>SUM(L6:L10)</f>
        <v>0</v>
      </c>
      <c r="M12" s="13">
        <f t="shared" ref="M12:P12" si="1">SUM(M6:M10)</f>
        <v>0</v>
      </c>
      <c r="N12" s="13">
        <f t="shared" si="1"/>
        <v>0</v>
      </c>
      <c r="O12" s="13">
        <f t="shared" si="1"/>
        <v>0</v>
      </c>
      <c r="P12" s="13">
        <f t="shared" si="1"/>
        <v>0</v>
      </c>
    </row>
    <row r="13" spans="1:16" x14ac:dyDescent="0.25">
      <c r="A13" s="9" t="s">
        <v>4</v>
      </c>
      <c r="B13" s="4" t="s">
        <v>2</v>
      </c>
      <c r="C13" s="4" t="s">
        <v>13</v>
      </c>
      <c r="D13" s="6">
        <v>84</v>
      </c>
      <c r="E13" s="6">
        <v>596</v>
      </c>
      <c r="F13" s="6">
        <v>214</v>
      </c>
      <c r="G13" s="6">
        <v>33</v>
      </c>
      <c r="H13" s="6">
        <v>927</v>
      </c>
    </row>
    <row r="14" spans="1:16" ht="15.75" thickBot="1" x14ac:dyDescent="0.3">
      <c r="A14" s="9" t="s">
        <v>4</v>
      </c>
      <c r="B14" s="4" t="s">
        <v>2</v>
      </c>
      <c r="C14" s="9" t="s">
        <v>0</v>
      </c>
      <c r="D14" s="6">
        <v>10548</v>
      </c>
      <c r="E14" s="6">
        <v>9221</v>
      </c>
      <c r="F14" s="6">
        <v>751</v>
      </c>
      <c r="G14" s="6">
        <v>306</v>
      </c>
      <c r="H14" s="6">
        <f>SUM(D14:G14)</f>
        <v>20826</v>
      </c>
    </row>
    <row r="15" spans="1:16" ht="21" x14ac:dyDescent="0.35">
      <c r="A15" s="9"/>
      <c r="B15" s="4"/>
      <c r="C15" s="4"/>
      <c r="D15" s="4"/>
      <c r="E15" s="4"/>
      <c r="F15" s="4"/>
      <c r="G15" s="4"/>
      <c r="H15" s="4"/>
      <c r="J15" s="44" t="s">
        <v>21</v>
      </c>
      <c r="K15" s="45"/>
    </row>
    <row r="16" spans="1:16" x14ac:dyDescent="0.25">
      <c r="A16" s="4" t="s">
        <v>3</v>
      </c>
      <c r="B16" s="4" t="s">
        <v>1</v>
      </c>
      <c r="C16" s="4" t="s">
        <v>11</v>
      </c>
      <c r="D16" s="6">
        <v>88</v>
      </c>
      <c r="E16" s="6">
        <v>3127</v>
      </c>
      <c r="F16" s="6">
        <v>10986</v>
      </c>
      <c r="G16" s="6">
        <v>4171</v>
      </c>
      <c r="H16" s="6">
        <v>18372</v>
      </c>
      <c r="J16" s="18" t="s">
        <v>11</v>
      </c>
      <c r="K16" s="19">
        <f>H46+H50+H54+H58</f>
        <v>0</v>
      </c>
    </row>
    <row r="17" spans="1:11" ht="15" customHeight="1" x14ac:dyDescent="0.25">
      <c r="A17" s="4" t="s">
        <v>3</v>
      </c>
      <c r="B17" s="4" t="s">
        <v>1</v>
      </c>
      <c r="C17" s="4" t="s">
        <v>12</v>
      </c>
      <c r="D17" s="6">
        <v>72</v>
      </c>
      <c r="E17" s="6">
        <v>1710</v>
      </c>
      <c r="F17" s="6">
        <v>11479</v>
      </c>
      <c r="G17" s="6">
        <v>6958</v>
      </c>
      <c r="H17" s="6">
        <v>20219</v>
      </c>
      <c r="J17" s="18" t="s">
        <v>12</v>
      </c>
      <c r="K17" s="19">
        <f>H47+H51+H55+H59</f>
        <v>0</v>
      </c>
    </row>
    <row r="18" spans="1:11" x14ac:dyDescent="0.25">
      <c r="A18" s="4" t="s">
        <v>3</v>
      </c>
      <c r="B18" s="4" t="s">
        <v>1</v>
      </c>
      <c r="C18" s="4" t="s">
        <v>13</v>
      </c>
      <c r="D18" s="6">
        <v>25</v>
      </c>
      <c r="E18" s="6">
        <v>643</v>
      </c>
      <c r="F18" s="6">
        <v>6231</v>
      </c>
      <c r="G18" s="6">
        <v>4551</v>
      </c>
      <c r="H18" s="6">
        <v>11450</v>
      </c>
      <c r="J18" s="18" t="s">
        <v>13</v>
      </c>
      <c r="K18" s="19">
        <f>H48+H52+H56+H60</f>
        <v>0</v>
      </c>
    </row>
    <row r="19" spans="1:11" ht="15.75" thickBot="1" x14ac:dyDescent="0.3">
      <c r="A19" s="4" t="s">
        <v>3</v>
      </c>
      <c r="B19" s="4" t="s">
        <v>1</v>
      </c>
      <c r="C19" s="9" t="s">
        <v>0</v>
      </c>
      <c r="D19" s="6">
        <v>1399</v>
      </c>
      <c r="E19" s="6">
        <v>19682</v>
      </c>
      <c r="F19" s="6">
        <v>60506</v>
      </c>
      <c r="G19" s="6">
        <v>23040</v>
      </c>
      <c r="H19" s="6">
        <f>SUM(D19:G19)</f>
        <v>104627</v>
      </c>
      <c r="J19" s="17" t="s">
        <v>20</v>
      </c>
      <c r="K19" s="20">
        <f>SUM(K16:K18)</f>
        <v>0</v>
      </c>
    </row>
    <row r="20" spans="1:11" x14ac:dyDescent="0.25">
      <c r="A20" s="4"/>
      <c r="B20" s="4"/>
      <c r="C20" s="4"/>
      <c r="D20" s="6"/>
      <c r="E20" s="6"/>
      <c r="F20" s="6"/>
      <c r="G20" s="6"/>
      <c r="H20" s="6"/>
    </row>
    <row r="21" spans="1:11" x14ac:dyDescent="0.25">
      <c r="A21" s="4" t="s">
        <v>3</v>
      </c>
      <c r="B21" s="4" t="s">
        <v>2</v>
      </c>
      <c r="C21" s="4" t="s">
        <v>11</v>
      </c>
      <c r="D21" s="6">
        <v>37</v>
      </c>
      <c r="E21" s="6">
        <v>840</v>
      </c>
      <c r="F21" s="6">
        <v>2507</v>
      </c>
      <c r="G21" s="6">
        <v>470</v>
      </c>
      <c r="H21" s="6">
        <v>3854</v>
      </c>
    </row>
    <row r="22" spans="1:11" ht="18.75" x14ac:dyDescent="0.3">
      <c r="A22" s="4" t="s">
        <v>3</v>
      </c>
      <c r="B22" s="4" t="s">
        <v>2</v>
      </c>
      <c r="C22" s="4" t="s">
        <v>12</v>
      </c>
      <c r="D22" s="6">
        <v>44</v>
      </c>
      <c r="E22" s="6">
        <v>1039</v>
      </c>
      <c r="F22" s="6">
        <v>4748</v>
      </c>
      <c r="G22" s="6">
        <v>914</v>
      </c>
      <c r="H22" s="6">
        <v>6745</v>
      </c>
      <c r="J22" s="40" t="s">
        <v>48</v>
      </c>
    </row>
    <row r="23" spans="1:11" x14ac:dyDescent="0.25">
      <c r="A23" s="4" t="s">
        <v>3</v>
      </c>
      <c r="B23" s="4" t="s">
        <v>2</v>
      </c>
      <c r="C23" s="4" t="s">
        <v>13</v>
      </c>
      <c r="D23" s="6">
        <v>31</v>
      </c>
      <c r="E23" s="6">
        <v>474</v>
      </c>
      <c r="F23" s="6">
        <v>3195</v>
      </c>
      <c r="G23" s="6">
        <v>728</v>
      </c>
      <c r="H23" s="6">
        <v>4428</v>
      </c>
      <c r="J23" s="41" t="s">
        <v>49</v>
      </c>
    </row>
    <row r="24" spans="1:11" x14ac:dyDescent="0.25">
      <c r="A24" s="4" t="s">
        <v>3</v>
      </c>
      <c r="B24" s="4" t="s">
        <v>2</v>
      </c>
      <c r="C24" s="9" t="s">
        <v>0</v>
      </c>
      <c r="D24" s="6">
        <v>786</v>
      </c>
      <c r="E24" s="6">
        <v>4176</v>
      </c>
      <c r="F24" s="6">
        <v>10115</v>
      </c>
      <c r="G24" s="6">
        <v>1180</v>
      </c>
      <c r="H24" s="6">
        <f>SUM(D24:G24)</f>
        <v>16257</v>
      </c>
      <c r="J24" s="42" t="s">
        <v>50</v>
      </c>
    </row>
    <row r="26" spans="1:11" ht="21" x14ac:dyDescent="0.35">
      <c r="A26" s="2" t="s">
        <v>18</v>
      </c>
      <c r="J26" s="43" t="s">
        <v>53</v>
      </c>
    </row>
    <row r="27" spans="1:11" ht="30" x14ac:dyDescent="0.25">
      <c r="A27" s="8" t="s">
        <v>14</v>
      </c>
      <c r="B27" s="8" t="s">
        <v>15</v>
      </c>
      <c r="C27" s="11" t="s">
        <v>16</v>
      </c>
      <c r="D27" s="10" t="s">
        <v>23</v>
      </c>
      <c r="E27" s="10" t="s">
        <v>5</v>
      </c>
      <c r="F27" s="5" t="s">
        <v>6</v>
      </c>
      <c r="G27" s="10" t="s">
        <v>7</v>
      </c>
      <c r="H27" s="5" t="s">
        <v>10</v>
      </c>
    </row>
    <row r="28" spans="1:11" x14ac:dyDescent="0.25">
      <c r="A28" s="9" t="s">
        <v>4</v>
      </c>
      <c r="B28" s="4" t="s">
        <v>1</v>
      </c>
      <c r="C28" s="4" t="s">
        <v>11</v>
      </c>
      <c r="D28" s="12">
        <f t="shared" ref="D28:H30" si="2">D6/D$9</f>
        <v>3.439005264926627E-2</v>
      </c>
      <c r="E28" s="12">
        <f t="shared" si="2"/>
        <v>0.11459731543624162</v>
      </c>
      <c r="F28" s="12">
        <f t="shared" si="2"/>
        <v>0.11301989150090416</v>
      </c>
      <c r="G28" s="12">
        <f t="shared" si="2"/>
        <v>5.6423173803526447E-2</v>
      </c>
      <c r="H28" s="12">
        <f t="shared" si="2"/>
        <v>7.6759997075809633E-2</v>
      </c>
      <c r="J28" s="41" t="s">
        <v>51</v>
      </c>
    </row>
    <row r="29" spans="1:11" x14ac:dyDescent="0.25">
      <c r="A29" s="9" t="s">
        <v>4</v>
      </c>
      <c r="B29" s="4" t="s">
        <v>1</v>
      </c>
      <c r="C29" s="4" t="s">
        <v>12</v>
      </c>
      <c r="D29" s="12">
        <f t="shared" si="2"/>
        <v>1.5570740450319255E-2</v>
      </c>
      <c r="E29" s="12">
        <f t="shared" si="2"/>
        <v>5.2460850111856826E-2</v>
      </c>
      <c r="F29" s="12">
        <f t="shared" si="2"/>
        <v>8.5292344786015675E-2</v>
      </c>
      <c r="G29" s="12">
        <f t="shared" si="2"/>
        <v>6.0453400503778336E-2</v>
      </c>
      <c r="H29" s="12">
        <f t="shared" si="2"/>
        <v>3.9452201671662156E-2</v>
      </c>
      <c r="J29" s="42" t="s">
        <v>52</v>
      </c>
    </row>
    <row r="30" spans="1:11" x14ac:dyDescent="0.25">
      <c r="A30" s="9" t="s">
        <v>4</v>
      </c>
      <c r="B30" s="4" t="s">
        <v>1</v>
      </c>
      <c r="C30" s="4" t="s">
        <v>13</v>
      </c>
      <c r="D30" s="12">
        <f t="shared" si="2"/>
        <v>4.9848773384115605E-3</v>
      </c>
      <c r="E30" s="12">
        <f t="shared" si="2"/>
        <v>1.7058165548098435E-2</v>
      </c>
      <c r="F30" s="12">
        <f t="shared" si="2"/>
        <v>4.4605183845690177E-2</v>
      </c>
      <c r="G30" s="12">
        <f t="shared" si="2"/>
        <v>4.2317380352644839E-2</v>
      </c>
      <c r="H30" s="12">
        <f t="shared" si="2"/>
        <v>1.5254526403002169E-2</v>
      </c>
    </row>
    <row r="31" spans="1:11" x14ac:dyDescent="0.25">
      <c r="A31" s="9"/>
      <c r="B31" s="4"/>
      <c r="C31" s="4"/>
      <c r="D31" s="12"/>
      <c r="E31" s="12"/>
      <c r="F31" s="12"/>
      <c r="G31" s="12"/>
      <c r="H31" s="12"/>
      <c r="J31" s="43" t="s">
        <v>54</v>
      </c>
    </row>
    <row r="32" spans="1:11" x14ac:dyDescent="0.25">
      <c r="A32" s="9" t="s">
        <v>4</v>
      </c>
      <c r="B32" s="4" t="s">
        <v>2</v>
      </c>
      <c r="C32" s="4" t="s">
        <v>11</v>
      </c>
      <c r="D32" s="12">
        <f t="shared" ref="D32:H34" si="3">D11/D$14</f>
        <v>4.5506257110352673E-2</v>
      </c>
      <c r="E32" s="12">
        <f t="shared" si="3"/>
        <v>0.36796442902071358</v>
      </c>
      <c r="F32" s="12">
        <f t="shared" si="3"/>
        <v>0.42210386151797602</v>
      </c>
      <c r="G32" s="12">
        <f t="shared" si="3"/>
        <v>0.17973856209150327</v>
      </c>
      <c r="H32" s="12">
        <f t="shared" si="3"/>
        <v>0.203831748775569</v>
      </c>
    </row>
    <row r="33" spans="1:8" x14ac:dyDescent="0.25">
      <c r="A33" s="9" t="s">
        <v>4</v>
      </c>
      <c r="B33" s="4" t="s">
        <v>2</v>
      </c>
      <c r="C33" s="4" t="s">
        <v>12</v>
      </c>
      <c r="D33" s="12">
        <f t="shared" si="3"/>
        <v>2.4080394387561623E-2</v>
      </c>
      <c r="E33" s="12">
        <f t="shared" si="3"/>
        <v>0.22014965838846112</v>
      </c>
      <c r="F33" s="12">
        <f t="shared" si="3"/>
        <v>0.49267643142476697</v>
      </c>
      <c r="G33" s="12">
        <f t="shared" si="3"/>
        <v>0.18954248366013071</v>
      </c>
      <c r="H33" s="12">
        <f t="shared" si="3"/>
        <v>0.13022183808700663</v>
      </c>
    </row>
    <row r="34" spans="1:8" x14ac:dyDescent="0.25">
      <c r="A34" s="9" t="s">
        <v>4</v>
      </c>
      <c r="B34" s="4" t="s">
        <v>2</v>
      </c>
      <c r="C34" s="4" t="s">
        <v>13</v>
      </c>
      <c r="D34" s="12">
        <f t="shared" si="3"/>
        <v>7.9635949943117172E-3</v>
      </c>
      <c r="E34" s="12">
        <f t="shared" si="3"/>
        <v>6.4635072117991535E-2</v>
      </c>
      <c r="F34" s="12">
        <f t="shared" si="3"/>
        <v>0.28495339547270304</v>
      </c>
      <c r="G34" s="12">
        <f t="shared" si="3"/>
        <v>0.10784313725490197</v>
      </c>
      <c r="H34" s="12">
        <f t="shared" si="3"/>
        <v>4.4511668107173726E-2</v>
      </c>
    </row>
    <row r="35" spans="1:8" x14ac:dyDescent="0.25">
      <c r="A35" s="9"/>
      <c r="B35" s="4"/>
      <c r="C35" s="4"/>
      <c r="D35" s="12"/>
      <c r="E35" s="12"/>
      <c r="F35" s="12"/>
      <c r="G35" s="12"/>
      <c r="H35" s="12"/>
    </row>
    <row r="36" spans="1:8" x14ac:dyDescent="0.25">
      <c r="A36" s="4" t="s">
        <v>3</v>
      </c>
      <c r="B36" s="4" t="s">
        <v>1</v>
      </c>
      <c r="C36" s="4" t="s">
        <v>11</v>
      </c>
      <c r="D36" s="12">
        <f t="shared" ref="D36:H38" si="4">D16/D$19</f>
        <v>6.2902072909220869E-2</v>
      </c>
      <c r="E36" s="12">
        <f t="shared" si="4"/>
        <v>0.15887613047454527</v>
      </c>
      <c r="F36" s="12">
        <f t="shared" si="4"/>
        <v>0.18156877003933494</v>
      </c>
      <c r="G36" s="12">
        <f t="shared" si="4"/>
        <v>0.1810329861111111</v>
      </c>
      <c r="H36" s="12">
        <f t="shared" si="4"/>
        <v>0.17559520964951686</v>
      </c>
    </row>
    <row r="37" spans="1:8" x14ac:dyDescent="0.25">
      <c r="A37" s="4" t="s">
        <v>3</v>
      </c>
      <c r="B37" s="4" t="s">
        <v>1</v>
      </c>
      <c r="C37" s="4" t="s">
        <v>12</v>
      </c>
      <c r="D37" s="12">
        <f t="shared" si="4"/>
        <v>5.1465332380271622E-2</v>
      </c>
      <c r="E37" s="12">
        <f t="shared" si="4"/>
        <v>8.6881414490397324E-2</v>
      </c>
      <c r="F37" s="12">
        <f t="shared" si="4"/>
        <v>0.1897167223085314</v>
      </c>
      <c r="G37" s="12">
        <f t="shared" si="4"/>
        <v>0.3019965277777778</v>
      </c>
      <c r="H37" s="12">
        <f t="shared" si="4"/>
        <v>0.19324839668536803</v>
      </c>
    </row>
    <row r="38" spans="1:8" x14ac:dyDescent="0.25">
      <c r="A38" s="4" t="s">
        <v>3</v>
      </c>
      <c r="B38" s="4" t="s">
        <v>1</v>
      </c>
      <c r="C38" s="4" t="s">
        <v>13</v>
      </c>
      <c r="D38" s="12">
        <f t="shared" si="4"/>
        <v>1.7869907076483203E-2</v>
      </c>
      <c r="E38" s="12">
        <f t="shared" si="4"/>
        <v>3.2669444162178637E-2</v>
      </c>
      <c r="F38" s="12">
        <f t="shared" si="4"/>
        <v>0.102981522493637</v>
      </c>
      <c r="G38" s="12">
        <f t="shared" si="4"/>
        <v>0.19752604166666668</v>
      </c>
      <c r="H38" s="12">
        <f t="shared" si="4"/>
        <v>0.10943637875500588</v>
      </c>
    </row>
    <row r="39" spans="1:8" x14ac:dyDescent="0.25">
      <c r="A39" s="4"/>
      <c r="B39" s="4"/>
      <c r="C39" s="4"/>
      <c r="D39" s="12"/>
      <c r="E39" s="12"/>
      <c r="F39" s="12"/>
      <c r="G39" s="12"/>
      <c r="H39" s="12"/>
    </row>
    <row r="40" spans="1:8" x14ac:dyDescent="0.25">
      <c r="A40" s="4" t="s">
        <v>3</v>
      </c>
      <c r="B40" s="4" t="s">
        <v>2</v>
      </c>
      <c r="C40" s="4" t="s">
        <v>11</v>
      </c>
      <c r="D40" s="12">
        <f t="shared" ref="D40:H42" si="5">D21/D$24</f>
        <v>4.7073791348600506E-2</v>
      </c>
      <c r="E40" s="12">
        <f t="shared" si="5"/>
        <v>0.20114942528735633</v>
      </c>
      <c r="F40" s="12">
        <f t="shared" si="5"/>
        <v>0.24784972812654474</v>
      </c>
      <c r="G40" s="12">
        <f t="shared" si="5"/>
        <v>0.39830508474576271</v>
      </c>
      <c r="H40" s="12">
        <f t="shared" si="5"/>
        <v>0.23706710955280802</v>
      </c>
    </row>
    <row r="41" spans="1:8" x14ac:dyDescent="0.25">
      <c r="A41" s="4" t="s">
        <v>3</v>
      </c>
      <c r="B41" s="4" t="s">
        <v>2</v>
      </c>
      <c r="C41" s="4" t="s">
        <v>12</v>
      </c>
      <c r="D41" s="12">
        <f t="shared" si="5"/>
        <v>5.5979643765903309E-2</v>
      </c>
      <c r="E41" s="12">
        <f t="shared" si="5"/>
        <v>0.24880268199233715</v>
      </c>
      <c r="F41" s="12">
        <f t="shared" si="5"/>
        <v>0.46940187839841818</v>
      </c>
      <c r="G41" s="12">
        <f t="shared" si="5"/>
        <v>0.77457627118644068</v>
      </c>
      <c r="H41" s="12">
        <f t="shared" si="5"/>
        <v>0.41489819769945252</v>
      </c>
    </row>
    <row r="42" spans="1:8" x14ac:dyDescent="0.25">
      <c r="A42" s="4" t="s">
        <v>3</v>
      </c>
      <c r="B42" s="4" t="s">
        <v>2</v>
      </c>
      <c r="C42" s="4" t="s">
        <v>13</v>
      </c>
      <c r="D42" s="12">
        <f t="shared" si="5"/>
        <v>3.9440203562340966E-2</v>
      </c>
      <c r="E42" s="12">
        <f t="shared" si="5"/>
        <v>0.11350574712643678</v>
      </c>
      <c r="F42" s="12">
        <f t="shared" si="5"/>
        <v>0.31586752347998021</v>
      </c>
      <c r="G42" s="12">
        <f t="shared" si="5"/>
        <v>0.61694915254237293</v>
      </c>
      <c r="H42" s="12">
        <f t="shared" si="5"/>
        <v>0.27237497693301349</v>
      </c>
    </row>
    <row r="44" spans="1:8" ht="21" x14ac:dyDescent="0.35">
      <c r="A44" s="2" t="s">
        <v>21</v>
      </c>
    </row>
    <row r="45" spans="1:8" ht="30" x14ac:dyDescent="0.25">
      <c r="A45" s="8" t="s">
        <v>14</v>
      </c>
      <c r="B45" s="8" t="s">
        <v>15</v>
      </c>
      <c r="C45" s="11" t="s">
        <v>16</v>
      </c>
      <c r="D45" s="10" t="s">
        <v>23</v>
      </c>
      <c r="E45" s="10" t="s">
        <v>5</v>
      </c>
      <c r="F45" s="5" t="s">
        <v>6</v>
      </c>
      <c r="G45" s="10" t="s">
        <v>7</v>
      </c>
      <c r="H45" s="5" t="s">
        <v>10</v>
      </c>
    </row>
    <row r="46" spans="1:8" x14ac:dyDescent="0.25">
      <c r="A46" s="9" t="s">
        <v>4</v>
      </c>
      <c r="B46" s="4" t="s">
        <v>1</v>
      </c>
      <c r="C46" s="4" t="s">
        <v>11</v>
      </c>
      <c r="D46" s="12">
        <f t="shared" ref="D46:G48" si="6">L$6*D28</f>
        <v>0</v>
      </c>
      <c r="E46" s="12">
        <f t="shared" si="6"/>
        <v>0</v>
      </c>
      <c r="F46" s="12">
        <f t="shared" si="6"/>
        <v>0</v>
      </c>
      <c r="G46" s="12">
        <f t="shared" si="6"/>
        <v>0</v>
      </c>
      <c r="H46" s="12">
        <f>SUM(D46:G46)</f>
        <v>0</v>
      </c>
    </row>
    <row r="47" spans="1:8" x14ac:dyDescent="0.25">
      <c r="A47" s="9" t="s">
        <v>4</v>
      </c>
      <c r="B47" s="4" t="s">
        <v>1</v>
      </c>
      <c r="C47" s="4" t="s">
        <v>12</v>
      </c>
      <c r="D47" s="12">
        <f t="shared" si="6"/>
        <v>0</v>
      </c>
      <c r="E47" s="12">
        <f t="shared" si="6"/>
        <v>0</v>
      </c>
      <c r="F47" s="12">
        <f t="shared" si="6"/>
        <v>0</v>
      </c>
      <c r="G47" s="12">
        <f t="shared" si="6"/>
        <v>0</v>
      </c>
      <c r="H47" s="12">
        <f t="shared" ref="H47:H60" si="7">SUM(D47:G47)</f>
        <v>0</v>
      </c>
    </row>
    <row r="48" spans="1:8" x14ac:dyDescent="0.25">
      <c r="A48" s="9" t="s">
        <v>4</v>
      </c>
      <c r="B48" s="4" t="s">
        <v>1</v>
      </c>
      <c r="C48" s="4" t="s">
        <v>13</v>
      </c>
      <c r="D48" s="12">
        <f t="shared" si="6"/>
        <v>0</v>
      </c>
      <c r="E48" s="12">
        <f t="shared" si="6"/>
        <v>0</v>
      </c>
      <c r="F48" s="12">
        <f t="shared" si="6"/>
        <v>0</v>
      </c>
      <c r="G48" s="12">
        <f t="shared" si="6"/>
        <v>0</v>
      </c>
      <c r="H48" s="12">
        <f t="shared" si="7"/>
        <v>0</v>
      </c>
    </row>
    <row r="49" spans="1:8" x14ac:dyDescent="0.25">
      <c r="A49" s="9"/>
      <c r="B49" s="4"/>
      <c r="C49" s="4"/>
      <c r="D49" s="12"/>
      <c r="E49" s="12"/>
      <c r="F49" s="12"/>
      <c r="G49" s="12"/>
      <c r="H49" s="12"/>
    </row>
    <row r="50" spans="1:8" x14ac:dyDescent="0.25">
      <c r="A50" s="9" t="s">
        <v>4</v>
      </c>
      <c r="B50" s="4" t="s">
        <v>2</v>
      </c>
      <c r="C50" s="4" t="s">
        <v>11</v>
      </c>
      <c r="D50" s="12">
        <f t="shared" ref="D50:G52" si="8">L$7*D32</f>
        <v>0</v>
      </c>
      <c r="E50" s="12">
        <f t="shared" si="8"/>
        <v>0</v>
      </c>
      <c r="F50" s="12">
        <f t="shared" si="8"/>
        <v>0</v>
      </c>
      <c r="G50" s="12">
        <f t="shared" si="8"/>
        <v>0</v>
      </c>
      <c r="H50" s="12">
        <f t="shared" si="7"/>
        <v>0</v>
      </c>
    </row>
    <row r="51" spans="1:8" x14ac:dyDescent="0.25">
      <c r="A51" s="9" t="s">
        <v>4</v>
      </c>
      <c r="B51" s="4" t="s">
        <v>2</v>
      </c>
      <c r="C51" s="4" t="s">
        <v>12</v>
      </c>
      <c r="D51" s="12">
        <f t="shared" si="8"/>
        <v>0</v>
      </c>
      <c r="E51" s="12">
        <f t="shared" si="8"/>
        <v>0</v>
      </c>
      <c r="F51" s="12">
        <f t="shared" si="8"/>
        <v>0</v>
      </c>
      <c r="G51" s="12">
        <f t="shared" si="8"/>
        <v>0</v>
      </c>
      <c r="H51" s="12">
        <f t="shared" si="7"/>
        <v>0</v>
      </c>
    </row>
    <row r="52" spans="1:8" x14ac:dyDescent="0.25">
      <c r="A52" s="9" t="s">
        <v>4</v>
      </c>
      <c r="B52" s="4" t="s">
        <v>2</v>
      </c>
      <c r="C52" s="4" t="s">
        <v>13</v>
      </c>
      <c r="D52" s="12">
        <f t="shared" si="8"/>
        <v>0</v>
      </c>
      <c r="E52" s="12">
        <f t="shared" si="8"/>
        <v>0</v>
      </c>
      <c r="F52" s="12">
        <f t="shared" si="8"/>
        <v>0</v>
      </c>
      <c r="G52" s="12">
        <f t="shared" si="8"/>
        <v>0</v>
      </c>
      <c r="H52" s="12">
        <f t="shared" si="7"/>
        <v>0</v>
      </c>
    </row>
    <row r="53" spans="1:8" x14ac:dyDescent="0.25">
      <c r="A53" s="9"/>
      <c r="B53" s="4"/>
      <c r="C53" s="4"/>
      <c r="D53" s="12"/>
      <c r="E53" s="12"/>
      <c r="F53" s="12"/>
      <c r="G53" s="12"/>
      <c r="H53" s="12"/>
    </row>
    <row r="54" spans="1:8" x14ac:dyDescent="0.25">
      <c r="A54" s="4" t="s">
        <v>3</v>
      </c>
      <c r="B54" s="4" t="s">
        <v>1</v>
      </c>
      <c r="C54" s="4" t="s">
        <v>11</v>
      </c>
      <c r="D54" s="12">
        <f t="shared" ref="D54:G56" si="9">L$9*D36</f>
        <v>0</v>
      </c>
      <c r="E54" s="12">
        <f t="shared" si="9"/>
        <v>0</v>
      </c>
      <c r="F54" s="12">
        <f t="shared" si="9"/>
        <v>0</v>
      </c>
      <c r="G54" s="12">
        <f t="shared" si="9"/>
        <v>0</v>
      </c>
      <c r="H54" s="12">
        <f t="shared" si="7"/>
        <v>0</v>
      </c>
    </row>
    <row r="55" spans="1:8" x14ac:dyDescent="0.25">
      <c r="A55" s="4" t="s">
        <v>3</v>
      </c>
      <c r="B55" s="4" t="s">
        <v>1</v>
      </c>
      <c r="C55" s="4" t="s">
        <v>12</v>
      </c>
      <c r="D55" s="12">
        <f t="shared" si="9"/>
        <v>0</v>
      </c>
      <c r="E55" s="12">
        <f t="shared" si="9"/>
        <v>0</v>
      </c>
      <c r="F55" s="12">
        <f t="shared" si="9"/>
        <v>0</v>
      </c>
      <c r="G55" s="12">
        <f t="shared" si="9"/>
        <v>0</v>
      </c>
      <c r="H55" s="12">
        <f t="shared" si="7"/>
        <v>0</v>
      </c>
    </row>
    <row r="56" spans="1:8" x14ac:dyDescent="0.25">
      <c r="A56" s="4" t="s">
        <v>3</v>
      </c>
      <c r="B56" s="4" t="s">
        <v>1</v>
      </c>
      <c r="C56" s="4" t="s">
        <v>13</v>
      </c>
      <c r="D56" s="12">
        <f t="shared" si="9"/>
        <v>0</v>
      </c>
      <c r="E56" s="12">
        <f t="shared" si="9"/>
        <v>0</v>
      </c>
      <c r="F56" s="12">
        <f t="shared" si="9"/>
        <v>0</v>
      </c>
      <c r="G56" s="12">
        <f t="shared" si="9"/>
        <v>0</v>
      </c>
      <c r="H56" s="12">
        <f t="shared" si="7"/>
        <v>0</v>
      </c>
    </row>
    <row r="57" spans="1:8" x14ac:dyDescent="0.25">
      <c r="A57" s="4"/>
      <c r="B57" s="4"/>
      <c r="C57" s="4"/>
      <c r="D57" s="12"/>
      <c r="E57" s="12"/>
      <c r="F57" s="12"/>
      <c r="G57" s="12"/>
      <c r="H57" s="12"/>
    </row>
    <row r="58" spans="1:8" x14ac:dyDescent="0.25">
      <c r="A58" s="4" t="s">
        <v>3</v>
      </c>
      <c r="B58" s="4" t="s">
        <v>2</v>
      </c>
      <c r="C58" s="4" t="s">
        <v>11</v>
      </c>
      <c r="D58" s="12">
        <f t="shared" ref="D58:G60" si="10">L$10*D40</f>
        <v>0</v>
      </c>
      <c r="E58" s="12">
        <f t="shared" si="10"/>
        <v>0</v>
      </c>
      <c r="F58" s="12">
        <f t="shared" si="10"/>
        <v>0</v>
      </c>
      <c r="G58" s="12">
        <f t="shared" si="10"/>
        <v>0</v>
      </c>
      <c r="H58" s="12">
        <f t="shared" si="7"/>
        <v>0</v>
      </c>
    </row>
    <row r="59" spans="1:8" x14ac:dyDescent="0.25">
      <c r="A59" s="4" t="s">
        <v>3</v>
      </c>
      <c r="B59" s="4" t="s">
        <v>2</v>
      </c>
      <c r="C59" s="4" t="s">
        <v>12</v>
      </c>
      <c r="D59" s="12">
        <f t="shared" si="10"/>
        <v>0</v>
      </c>
      <c r="E59" s="12">
        <f t="shared" si="10"/>
        <v>0</v>
      </c>
      <c r="F59" s="12">
        <f t="shared" si="10"/>
        <v>0</v>
      </c>
      <c r="G59" s="12">
        <f t="shared" si="10"/>
        <v>0</v>
      </c>
      <c r="H59" s="12">
        <f t="shared" si="7"/>
        <v>0</v>
      </c>
    </row>
    <row r="60" spans="1:8" x14ac:dyDescent="0.25">
      <c r="A60" s="4" t="s">
        <v>3</v>
      </c>
      <c r="B60" s="4" t="s">
        <v>2</v>
      </c>
      <c r="C60" s="4" t="s">
        <v>13</v>
      </c>
      <c r="D60" s="12">
        <f t="shared" si="10"/>
        <v>0</v>
      </c>
      <c r="E60" s="12">
        <f t="shared" si="10"/>
        <v>0</v>
      </c>
      <c r="F60" s="12">
        <f t="shared" si="10"/>
        <v>0</v>
      </c>
      <c r="G60" s="12">
        <f t="shared" si="10"/>
        <v>0</v>
      </c>
      <c r="H60" s="12">
        <f t="shared" si="7"/>
        <v>0</v>
      </c>
    </row>
  </sheetData>
  <mergeCells count="2">
    <mergeCell ref="J15:K15"/>
    <mergeCell ref="L4:O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5"/>
  <sheetViews>
    <sheetView workbookViewId="0"/>
  </sheetViews>
  <sheetFormatPr defaultRowHeight="15" x14ac:dyDescent="0.25"/>
  <cols>
    <col min="1" max="1" width="27.28515625" bestFit="1" customWidth="1"/>
    <col min="2" max="2" width="14.85546875" customWidth="1"/>
    <col min="3" max="6" width="16.28515625" customWidth="1"/>
  </cols>
  <sheetData>
    <row r="1" spans="1:6" ht="30" x14ac:dyDescent="0.25">
      <c r="A1" s="35"/>
      <c r="B1" s="35"/>
      <c r="C1" s="33" t="s">
        <v>28</v>
      </c>
      <c r="D1" s="33" t="s">
        <v>39</v>
      </c>
      <c r="E1" s="33" t="s">
        <v>40</v>
      </c>
      <c r="F1" s="33" t="s">
        <v>41</v>
      </c>
    </row>
    <row r="2" spans="1:6" s="34" customFormat="1" ht="62.45" customHeight="1" x14ac:dyDescent="0.25">
      <c r="A2" s="36" t="s">
        <v>30</v>
      </c>
      <c r="B2" s="37" t="s">
        <v>29</v>
      </c>
      <c r="C2" s="38">
        <v>13.94</v>
      </c>
      <c r="D2" s="38">
        <v>16.96</v>
      </c>
      <c r="E2" s="38">
        <v>13.96</v>
      </c>
      <c r="F2" s="38">
        <v>16.7</v>
      </c>
    </row>
    <row r="3" spans="1:6" s="34" customFormat="1" ht="62.45" customHeight="1" x14ac:dyDescent="0.25">
      <c r="A3" s="36" t="s">
        <v>31</v>
      </c>
      <c r="B3" s="37" t="s">
        <v>33</v>
      </c>
      <c r="C3" s="38">
        <v>35.53</v>
      </c>
      <c r="D3" s="38">
        <v>16.96</v>
      </c>
      <c r="E3" s="38">
        <v>32.71</v>
      </c>
      <c r="F3" s="38">
        <v>51.4</v>
      </c>
    </row>
    <row r="4" spans="1:6" s="34" customFormat="1" ht="62.45" customHeight="1" x14ac:dyDescent="0.25">
      <c r="A4" s="36" t="s">
        <v>32</v>
      </c>
      <c r="B4" s="37" t="s">
        <v>34</v>
      </c>
      <c r="C4" s="38">
        <v>19.75</v>
      </c>
      <c r="D4" s="38">
        <v>16.96</v>
      </c>
      <c r="E4" s="38">
        <v>19.989999999999998</v>
      </c>
      <c r="F4" s="38">
        <v>30.1</v>
      </c>
    </row>
    <row r="5" spans="1:6" s="34" customFormat="1" ht="62.45" customHeight="1" x14ac:dyDescent="0.25">
      <c r="A5" s="36" t="s">
        <v>42</v>
      </c>
      <c r="B5" s="37" t="s">
        <v>35</v>
      </c>
      <c r="C5" s="38">
        <v>2.62</v>
      </c>
      <c r="D5" s="38">
        <v>4.07</v>
      </c>
      <c r="E5" s="38">
        <v>3.16</v>
      </c>
      <c r="F5" s="38">
        <v>4.5</v>
      </c>
    </row>
    <row r="6" spans="1:6" s="34" customFormat="1" ht="62.45" customHeight="1" x14ac:dyDescent="0.25">
      <c r="A6" s="36" t="s">
        <v>43</v>
      </c>
      <c r="B6" s="37" t="s">
        <v>36</v>
      </c>
      <c r="C6" s="38">
        <v>1.84</v>
      </c>
      <c r="D6" s="38">
        <v>3.44</v>
      </c>
      <c r="E6" s="38">
        <v>2.34</v>
      </c>
      <c r="F6" s="38">
        <v>2.8</v>
      </c>
    </row>
    <row r="7" spans="1:6" s="34" customFormat="1" ht="62.45" customHeight="1" x14ac:dyDescent="0.25">
      <c r="A7" s="36" t="s">
        <v>44</v>
      </c>
      <c r="B7" s="37" t="s">
        <v>45</v>
      </c>
      <c r="C7" s="38">
        <v>10.33</v>
      </c>
      <c r="D7" s="38">
        <v>5.54</v>
      </c>
      <c r="E7" s="38">
        <v>10.45</v>
      </c>
      <c r="F7" s="38">
        <v>17</v>
      </c>
    </row>
    <row r="8" spans="1:6" s="34" customFormat="1" x14ac:dyDescent="0.25"/>
    <row r="9" spans="1:6" s="34" customFormat="1" x14ac:dyDescent="0.25"/>
    <row r="10" spans="1:6" s="34" customFormat="1" x14ac:dyDescent="0.25"/>
    <row r="11" spans="1:6" s="34" customFormat="1" x14ac:dyDescent="0.25"/>
    <row r="12" spans="1:6" s="34" customFormat="1" x14ac:dyDescent="0.25"/>
    <row r="13" spans="1:6" s="34" customFormat="1" x14ac:dyDescent="0.25"/>
    <row r="14" spans="1:6" s="34" customFormat="1" x14ac:dyDescent="0.25"/>
    <row r="15" spans="1:6" s="34" customFormat="1" x14ac:dyDescent="0.25"/>
    <row r="16" spans="1:6" s="34" customFormat="1" x14ac:dyDescent="0.25"/>
    <row r="17" s="34" customFormat="1" x14ac:dyDescent="0.25"/>
    <row r="18" s="34" customFormat="1" x14ac:dyDescent="0.25"/>
    <row r="19" s="34" customFormat="1" x14ac:dyDescent="0.25"/>
    <row r="20" s="34" customFormat="1" x14ac:dyDescent="0.25"/>
    <row r="21" s="34" customFormat="1" x14ac:dyDescent="0.25"/>
    <row r="22" s="34" customFormat="1" x14ac:dyDescent="0.25"/>
    <row r="23" s="34" customFormat="1" x14ac:dyDescent="0.25"/>
    <row r="24" s="34" customFormat="1" x14ac:dyDescent="0.25"/>
    <row r="25" s="34" customFormat="1" x14ac:dyDescent="0.25"/>
    <row r="26" s="34" customFormat="1" x14ac:dyDescent="0.25"/>
    <row r="27" s="34" customFormat="1" x14ac:dyDescent="0.25"/>
    <row r="28" s="34" customFormat="1" x14ac:dyDescent="0.25"/>
    <row r="29" s="34" customFormat="1" x14ac:dyDescent="0.25"/>
    <row r="30" s="34" customFormat="1" x14ac:dyDescent="0.25"/>
    <row r="31" s="34" customFormat="1" x14ac:dyDescent="0.25"/>
    <row r="32" s="34" customFormat="1" x14ac:dyDescent="0.25"/>
    <row r="33" s="34" customFormat="1" x14ac:dyDescent="0.25"/>
    <row r="34" s="34" customFormat="1" x14ac:dyDescent="0.25"/>
    <row r="35" s="34" customFormat="1" x14ac:dyDescent="0.25"/>
    <row r="36" s="34" customFormat="1" x14ac:dyDescent="0.25"/>
    <row r="37" s="34" customFormat="1" x14ac:dyDescent="0.25"/>
    <row r="38" s="34" customFormat="1" x14ac:dyDescent="0.25"/>
    <row r="39" s="34" customFormat="1" x14ac:dyDescent="0.25"/>
    <row r="40" s="34" customFormat="1" x14ac:dyDescent="0.25"/>
    <row r="41" s="34" customFormat="1" x14ac:dyDescent="0.25"/>
    <row r="42" s="34" customFormat="1" x14ac:dyDescent="0.25"/>
    <row r="43" s="34" customFormat="1" x14ac:dyDescent="0.25"/>
    <row r="44" s="34" customFormat="1" x14ac:dyDescent="0.25"/>
    <row r="45" s="34" customFormat="1" x14ac:dyDescent="0.25"/>
    <row r="46" s="34" customFormat="1" x14ac:dyDescent="0.25"/>
    <row r="47" s="34" customFormat="1" x14ac:dyDescent="0.25"/>
    <row r="48" s="34" customFormat="1" x14ac:dyDescent="0.25"/>
    <row r="49" s="34" customFormat="1" x14ac:dyDescent="0.25"/>
    <row r="50" s="34" customFormat="1" x14ac:dyDescent="0.25"/>
    <row r="51" s="34" customFormat="1" x14ac:dyDescent="0.25"/>
    <row r="52" s="34" customFormat="1" x14ac:dyDescent="0.25"/>
    <row r="53" s="34" customFormat="1" x14ac:dyDescent="0.25"/>
    <row r="54" s="34" customFormat="1" x14ac:dyDescent="0.25"/>
    <row r="55" s="34" customFormat="1" x14ac:dyDescent="0.25"/>
    <row r="56" s="34" customFormat="1" x14ac:dyDescent="0.25"/>
    <row r="57" s="34" customFormat="1" x14ac:dyDescent="0.25"/>
    <row r="58" s="34" customFormat="1" x14ac:dyDescent="0.25"/>
    <row r="59" s="34" customFormat="1" x14ac:dyDescent="0.25"/>
    <row r="60" s="34" customFormat="1" x14ac:dyDescent="0.25"/>
    <row r="61" s="34" customFormat="1" x14ac:dyDescent="0.25"/>
    <row r="62" s="34" customFormat="1" x14ac:dyDescent="0.25"/>
    <row r="63" s="34" customFormat="1" x14ac:dyDescent="0.25"/>
    <row r="64" s="34" customFormat="1" x14ac:dyDescent="0.25"/>
    <row r="65" s="34" customFormat="1" x14ac:dyDescent="0.25"/>
    <row r="66" s="34" customFormat="1" x14ac:dyDescent="0.25"/>
    <row r="67" s="34" customFormat="1" x14ac:dyDescent="0.25"/>
    <row r="68" s="34" customFormat="1" x14ac:dyDescent="0.25"/>
    <row r="69" s="34" customFormat="1" x14ac:dyDescent="0.25"/>
    <row r="70" s="34" customFormat="1" x14ac:dyDescent="0.25"/>
    <row r="71" s="34" customFormat="1" x14ac:dyDescent="0.25"/>
    <row r="72" s="34" customFormat="1" x14ac:dyDescent="0.25"/>
    <row r="73" s="34" customFormat="1" x14ac:dyDescent="0.25"/>
    <row r="74" s="34" customFormat="1" x14ac:dyDescent="0.25"/>
    <row r="75" s="34" customFormat="1" x14ac:dyDescent="0.25"/>
    <row r="76" s="34" customFormat="1" x14ac:dyDescent="0.25"/>
    <row r="77" s="34" customFormat="1" x14ac:dyDescent="0.25"/>
    <row r="78" s="34" customFormat="1" x14ac:dyDescent="0.25"/>
    <row r="79" s="34" customFormat="1" x14ac:dyDescent="0.25"/>
    <row r="80" s="34" customFormat="1" x14ac:dyDescent="0.25"/>
    <row r="81" s="34" customFormat="1" x14ac:dyDescent="0.25"/>
    <row r="82" s="34" customFormat="1" x14ac:dyDescent="0.25"/>
    <row r="83" s="34" customFormat="1" x14ac:dyDescent="0.25"/>
    <row r="84" s="34" customFormat="1" x14ac:dyDescent="0.25"/>
    <row r="85" s="34" customFormat="1" x14ac:dyDescent="0.25"/>
    <row r="86" s="34" customFormat="1" x14ac:dyDescent="0.25"/>
    <row r="87" s="34" customFormat="1" x14ac:dyDescent="0.25"/>
    <row r="88" s="34" customFormat="1" x14ac:dyDescent="0.25"/>
    <row r="89" s="34" customFormat="1" x14ac:dyDescent="0.25"/>
    <row r="90" s="34" customFormat="1" x14ac:dyDescent="0.25"/>
    <row r="91" s="34" customFormat="1" x14ac:dyDescent="0.25"/>
    <row r="92" s="34" customFormat="1" x14ac:dyDescent="0.25"/>
    <row r="93" s="34" customFormat="1" x14ac:dyDescent="0.25"/>
    <row r="94" s="34" customFormat="1" x14ac:dyDescent="0.25"/>
    <row r="95" s="34" customFormat="1" x14ac:dyDescent="0.25"/>
    <row r="96" s="34" customFormat="1" x14ac:dyDescent="0.25"/>
    <row r="97" s="34" customFormat="1" x14ac:dyDescent="0.25"/>
    <row r="98" s="34" customFormat="1" x14ac:dyDescent="0.25"/>
    <row r="99" s="34" customFormat="1" x14ac:dyDescent="0.25"/>
    <row r="100" s="34" customFormat="1" x14ac:dyDescent="0.25"/>
    <row r="101" s="34" customFormat="1" x14ac:dyDescent="0.25"/>
    <row r="102" s="34" customFormat="1" x14ac:dyDescent="0.25"/>
    <row r="103" s="34" customFormat="1" x14ac:dyDescent="0.25"/>
    <row r="104" s="34" customFormat="1" x14ac:dyDescent="0.25"/>
    <row r="105" s="34" customFormat="1" x14ac:dyDescent="0.25"/>
    <row r="106" s="34" customFormat="1" x14ac:dyDescent="0.25"/>
    <row r="107" s="34" customFormat="1" x14ac:dyDescent="0.25"/>
    <row r="108" s="34" customFormat="1" x14ac:dyDescent="0.25"/>
    <row r="109" s="34" customFormat="1" x14ac:dyDescent="0.25"/>
    <row r="110" s="34" customFormat="1" x14ac:dyDescent="0.25"/>
    <row r="111" s="34" customFormat="1" x14ac:dyDescent="0.25"/>
    <row r="112" s="34" customFormat="1" x14ac:dyDescent="0.25"/>
    <row r="113" s="34" customFormat="1" x14ac:dyDescent="0.25"/>
    <row r="114" s="34" customFormat="1" x14ac:dyDescent="0.25"/>
    <row r="115" s="34" customFormat="1" x14ac:dyDescent="0.25"/>
    <row r="116" s="34" customFormat="1" x14ac:dyDescent="0.25"/>
    <row r="117" s="34" customFormat="1" x14ac:dyDescent="0.25"/>
    <row r="118" s="34" customFormat="1" x14ac:dyDescent="0.25"/>
    <row r="119" s="34" customFormat="1" x14ac:dyDescent="0.25"/>
    <row r="120" s="34" customFormat="1" x14ac:dyDescent="0.25"/>
    <row r="121" s="34" customFormat="1" x14ac:dyDescent="0.25"/>
    <row r="122" s="34" customFormat="1" x14ac:dyDescent="0.25"/>
    <row r="123" s="34" customFormat="1" x14ac:dyDescent="0.25"/>
    <row r="124" s="34" customFormat="1" x14ac:dyDescent="0.25"/>
    <row r="125" s="34" customFormat="1" x14ac:dyDescent="0.25"/>
    <row r="126" s="34" customFormat="1" x14ac:dyDescent="0.25"/>
    <row r="127" s="34" customFormat="1" x14ac:dyDescent="0.25"/>
    <row r="128" s="34" customFormat="1" x14ac:dyDescent="0.25"/>
    <row r="129" s="34" customFormat="1" x14ac:dyDescent="0.25"/>
    <row r="130" s="34" customFormat="1" x14ac:dyDescent="0.25"/>
    <row r="131" s="34" customFormat="1" x14ac:dyDescent="0.25"/>
    <row r="132" s="34" customFormat="1" x14ac:dyDescent="0.25"/>
    <row r="133" s="34" customFormat="1" x14ac:dyDescent="0.25"/>
    <row r="134" s="34" customFormat="1" x14ac:dyDescent="0.25"/>
    <row r="135" s="34" customFormat="1" x14ac:dyDescent="0.25"/>
  </sheetData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opLeftCell="A32" zoomScale="78" zoomScaleNormal="78" workbookViewId="0"/>
  </sheetViews>
  <sheetFormatPr defaultColWidth="8.85546875" defaultRowHeight="15" x14ac:dyDescent="0.25"/>
  <cols>
    <col min="1" max="1" width="19.42578125" style="1" customWidth="1"/>
    <col min="2" max="2" width="20.7109375" style="1" bestFit="1" customWidth="1"/>
    <col min="3" max="7" width="11.5703125" style="1" customWidth="1"/>
    <col min="8" max="8" width="8.85546875" style="1"/>
    <col min="9" max="9" width="22.7109375" style="1" customWidth="1"/>
    <col min="10" max="10" width="20.7109375" style="1" bestFit="1" customWidth="1"/>
    <col min="11" max="15" width="11.5703125" style="1" customWidth="1"/>
    <col min="16" max="16384" width="8.85546875" style="1"/>
  </cols>
  <sheetData>
    <row r="1" spans="1:15" ht="21" x14ac:dyDescent="0.35">
      <c r="A1" s="2" t="s">
        <v>26</v>
      </c>
      <c r="I1" s="2" t="s">
        <v>27</v>
      </c>
    </row>
    <row r="2" spans="1:15" x14ac:dyDescent="0.25">
      <c r="A2" s="3" t="s">
        <v>8</v>
      </c>
      <c r="I2" s="3" t="s">
        <v>8</v>
      </c>
    </row>
    <row r="3" spans="1:15" x14ac:dyDescent="0.25">
      <c r="A3" s="3"/>
      <c r="I3" s="3"/>
    </row>
    <row r="4" spans="1:15" ht="21" x14ac:dyDescent="0.35">
      <c r="A4" s="2" t="s">
        <v>24</v>
      </c>
      <c r="I4" s="2" t="s">
        <v>25</v>
      </c>
    </row>
    <row r="5" spans="1:15" ht="30" x14ac:dyDescent="0.25">
      <c r="A5" s="8" t="s">
        <v>14</v>
      </c>
      <c r="B5" s="11" t="s">
        <v>16</v>
      </c>
      <c r="C5" s="10" t="s">
        <v>23</v>
      </c>
      <c r="D5" s="10" t="s">
        <v>5</v>
      </c>
      <c r="E5" s="5" t="s">
        <v>6</v>
      </c>
      <c r="F5" s="10" t="s">
        <v>7</v>
      </c>
      <c r="G5" s="5" t="s">
        <v>10</v>
      </c>
      <c r="I5" s="8" t="s">
        <v>15</v>
      </c>
      <c r="J5" s="11" t="s">
        <v>16</v>
      </c>
      <c r="K5" s="10" t="s">
        <v>23</v>
      </c>
      <c r="L5" s="10" t="s">
        <v>5</v>
      </c>
      <c r="M5" s="5" t="s">
        <v>6</v>
      </c>
      <c r="N5" s="10" t="s">
        <v>7</v>
      </c>
      <c r="O5" s="5" t="s">
        <v>10</v>
      </c>
    </row>
    <row r="6" spans="1:15" s="25" customFormat="1" x14ac:dyDescent="0.25">
      <c r="A6" s="22" t="s">
        <v>4</v>
      </c>
      <c r="B6" s="23" t="s">
        <v>11</v>
      </c>
      <c r="C6" s="24">
        <v>1094</v>
      </c>
      <c r="D6" s="24">
        <v>5442</v>
      </c>
      <c r="E6" s="24">
        <v>692</v>
      </c>
      <c r="F6" s="24">
        <v>167</v>
      </c>
      <c r="G6" s="24">
        <v>7395</v>
      </c>
      <c r="I6" s="23" t="s">
        <v>1</v>
      </c>
      <c r="J6" s="23" t="s">
        <v>11</v>
      </c>
      <c r="K6" s="24">
        <v>702</v>
      </c>
      <c r="L6" s="24">
        <v>5176</v>
      </c>
      <c r="M6" s="24">
        <v>11361</v>
      </c>
      <c r="N6" s="24">
        <v>4283</v>
      </c>
      <c r="O6" s="24">
        <v>21522</v>
      </c>
    </row>
    <row r="7" spans="1:15" s="25" customFormat="1" x14ac:dyDescent="0.25">
      <c r="A7" s="22" t="s">
        <v>4</v>
      </c>
      <c r="B7" s="23" t="s">
        <v>12</v>
      </c>
      <c r="C7" s="24">
        <v>532</v>
      </c>
      <c r="D7" s="24">
        <v>2968</v>
      </c>
      <c r="E7" s="24">
        <v>653</v>
      </c>
      <c r="F7" s="24">
        <v>178</v>
      </c>
      <c r="G7" s="24">
        <v>4331</v>
      </c>
      <c r="I7" s="23" t="s">
        <v>1</v>
      </c>
      <c r="J7" s="23" t="s">
        <v>12</v>
      </c>
      <c r="K7" s="24">
        <v>350</v>
      </c>
      <c r="L7" s="24">
        <v>2648</v>
      </c>
      <c r="M7" s="24">
        <v>11762</v>
      </c>
      <c r="N7" s="24">
        <v>7078</v>
      </c>
      <c r="O7" s="24">
        <v>21838</v>
      </c>
    </row>
    <row r="8" spans="1:15" s="25" customFormat="1" x14ac:dyDescent="0.25">
      <c r="A8" s="22" t="s">
        <v>4</v>
      </c>
      <c r="B8" s="23" t="s">
        <v>13</v>
      </c>
      <c r="C8" s="24">
        <v>173</v>
      </c>
      <c r="D8" s="24">
        <v>901</v>
      </c>
      <c r="E8" s="24">
        <v>362</v>
      </c>
      <c r="F8" s="24">
        <v>117</v>
      </c>
      <c r="G8" s="24">
        <v>1553</v>
      </c>
      <c r="I8" s="23" t="s">
        <v>1</v>
      </c>
      <c r="J8" s="23" t="s">
        <v>13</v>
      </c>
      <c r="K8" s="24">
        <v>114</v>
      </c>
      <c r="L8" s="24">
        <v>948</v>
      </c>
      <c r="M8" s="24">
        <v>6379</v>
      </c>
      <c r="N8" s="24">
        <v>4635</v>
      </c>
      <c r="O8" s="24">
        <v>12076</v>
      </c>
    </row>
    <row r="9" spans="1:15" s="25" customFormat="1" x14ac:dyDescent="0.25">
      <c r="A9" s="22" t="s">
        <v>4</v>
      </c>
      <c r="B9" s="22" t="s">
        <v>0</v>
      </c>
      <c r="C9" s="24">
        <v>28402</v>
      </c>
      <c r="D9" s="24">
        <v>27101</v>
      </c>
      <c r="E9" s="24">
        <v>4069</v>
      </c>
      <c r="F9" s="24">
        <v>2291</v>
      </c>
      <c r="G9" s="24">
        <v>61863</v>
      </c>
      <c r="I9" s="23" t="s">
        <v>1</v>
      </c>
      <c r="J9" s="22" t="s">
        <v>0</v>
      </c>
      <c r="K9" s="24">
        <v>19253</v>
      </c>
      <c r="L9" s="24">
        <v>37562</v>
      </c>
      <c r="M9" s="24">
        <v>63824</v>
      </c>
      <c r="N9" s="24">
        <v>25025</v>
      </c>
      <c r="O9" s="24">
        <v>145664</v>
      </c>
    </row>
    <row r="10" spans="1:15" s="25" customFormat="1" x14ac:dyDescent="0.25">
      <c r="A10" s="22"/>
      <c r="B10" s="22"/>
      <c r="C10" s="24"/>
      <c r="D10" s="24"/>
      <c r="E10" s="24"/>
      <c r="F10" s="24"/>
      <c r="G10" s="24"/>
      <c r="I10" s="23"/>
      <c r="J10" s="22"/>
      <c r="K10" s="24"/>
      <c r="L10" s="24"/>
      <c r="M10" s="24"/>
      <c r="N10" s="24"/>
      <c r="O10" s="24"/>
    </row>
    <row r="11" spans="1:15" s="25" customFormat="1" x14ac:dyDescent="0.25">
      <c r="A11" s="23" t="s">
        <v>3</v>
      </c>
      <c r="B11" s="23" t="s">
        <v>11</v>
      </c>
      <c r="C11" s="24">
        <v>125</v>
      </c>
      <c r="D11" s="24">
        <v>3967</v>
      </c>
      <c r="E11" s="24">
        <v>13493</v>
      </c>
      <c r="F11" s="24">
        <v>4641</v>
      </c>
      <c r="G11" s="24">
        <v>22226</v>
      </c>
      <c r="I11" s="23" t="s">
        <v>2</v>
      </c>
      <c r="J11" s="23" t="s">
        <v>11</v>
      </c>
      <c r="K11" s="24">
        <v>517</v>
      </c>
      <c r="L11" s="24">
        <v>4233</v>
      </c>
      <c r="M11" s="24">
        <v>2824</v>
      </c>
      <c r="N11" s="24">
        <v>525</v>
      </c>
      <c r="O11" s="24">
        <v>8099</v>
      </c>
    </row>
    <row r="12" spans="1:15" s="25" customFormat="1" x14ac:dyDescent="0.25">
      <c r="A12" s="23" t="s">
        <v>3</v>
      </c>
      <c r="B12" s="23" t="s">
        <v>12</v>
      </c>
      <c r="C12" s="24">
        <v>116</v>
      </c>
      <c r="D12" s="24">
        <v>2749</v>
      </c>
      <c r="E12" s="24">
        <v>16227</v>
      </c>
      <c r="F12" s="24">
        <v>7872</v>
      </c>
      <c r="G12" s="24">
        <v>26964</v>
      </c>
      <c r="I12" s="23" t="s">
        <v>2</v>
      </c>
      <c r="J12" s="23" t="s">
        <v>12</v>
      </c>
      <c r="K12" s="24">
        <v>298</v>
      </c>
      <c r="L12" s="24">
        <v>3069</v>
      </c>
      <c r="M12" s="24">
        <v>5118</v>
      </c>
      <c r="N12" s="24">
        <v>972</v>
      </c>
      <c r="O12" s="24">
        <v>9457</v>
      </c>
    </row>
    <row r="13" spans="1:15" s="25" customFormat="1" x14ac:dyDescent="0.25">
      <c r="A13" s="23" t="s">
        <v>3</v>
      </c>
      <c r="B13" s="23" t="s">
        <v>13</v>
      </c>
      <c r="C13" s="24">
        <v>56</v>
      </c>
      <c r="D13" s="24">
        <v>1117</v>
      </c>
      <c r="E13" s="24">
        <v>9426</v>
      </c>
      <c r="F13" s="24">
        <v>5279</v>
      </c>
      <c r="G13" s="24">
        <v>15878</v>
      </c>
      <c r="I13" s="23" t="s">
        <v>2</v>
      </c>
      <c r="J13" s="23" t="s">
        <v>13</v>
      </c>
      <c r="K13" s="24">
        <v>115</v>
      </c>
      <c r="L13" s="24">
        <v>1070</v>
      </c>
      <c r="M13" s="24">
        <v>3409</v>
      </c>
      <c r="N13" s="24">
        <v>761</v>
      </c>
      <c r="O13" s="24">
        <v>5355</v>
      </c>
    </row>
    <row r="14" spans="1:15" s="25" customFormat="1" x14ac:dyDescent="0.25">
      <c r="A14" s="23" t="s">
        <v>3</v>
      </c>
      <c r="B14" s="22" t="s">
        <v>0</v>
      </c>
      <c r="C14" s="24">
        <v>2185</v>
      </c>
      <c r="D14" s="24">
        <v>23858</v>
      </c>
      <c r="E14" s="24">
        <v>70621</v>
      </c>
      <c r="F14" s="24">
        <v>24220</v>
      </c>
      <c r="G14" s="24">
        <v>120884</v>
      </c>
      <c r="I14" s="23" t="s">
        <v>2</v>
      </c>
      <c r="J14" s="22" t="s">
        <v>0</v>
      </c>
      <c r="K14" s="24">
        <v>11334</v>
      </c>
      <c r="L14" s="24">
        <v>13397</v>
      </c>
      <c r="M14" s="24">
        <v>10866</v>
      </c>
      <c r="N14" s="24">
        <v>1486</v>
      </c>
      <c r="O14" s="24">
        <v>37083</v>
      </c>
    </row>
    <row r="15" spans="1:15" s="25" customFormat="1" x14ac:dyDescent="0.25"/>
    <row r="16" spans="1:15" s="25" customFormat="1" ht="21" x14ac:dyDescent="0.35">
      <c r="A16" s="26" t="s">
        <v>18</v>
      </c>
      <c r="I16" s="26" t="s">
        <v>18</v>
      </c>
    </row>
    <row r="17" spans="1:16" s="25" customFormat="1" ht="30" x14ac:dyDescent="0.25">
      <c r="A17" s="27" t="s">
        <v>14</v>
      </c>
      <c r="B17" s="28" t="s">
        <v>16</v>
      </c>
      <c r="C17" s="29" t="s">
        <v>23</v>
      </c>
      <c r="D17" s="29" t="s">
        <v>5</v>
      </c>
      <c r="E17" s="30" t="s">
        <v>6</v>
      </c>
      <c r="F17" s="29" t="s">
        <v>7</v>
      </c>
      <c r="G17" s="30" t="s">
        <v>10</v>
      </c>
      <c r="I17" s="27" t="s">
        <v>15</v>
      </c>
      <c r="J17" s="28" t="s">
        <v>16</v>
      </c>
      <c r="K17" s="29" t="s">
        <v>23</v>
      </c>
      <c r="L17" s="29" t="s">
        <v>5</v>
      </c>
      <c r="M17" s="30" t="s">
        <v>6</v>
      </c>
      <c r="N17" s="29" t="s">
        <v>7</v>
      </c>
      <c r="O17" s="30" t="s">
        <v>10</v>
      </c>
    </row>
    <row r="18" spans="1:16" s="25" customFormat="1" x14ac:dyDescent="0.25">
      <c r="A18" s="22" t="s">
        <v>4</v>
      </c>
      <c r="B18" s="23" t="s">
        <v>11</v>
      </c>
      <c r="C18" s="31">
        <f t="shared" ref="C18:G20" si="0">C6/C$9</f>
        <v>3.8518414196183369E-2</v>
      </c>
      <c r="D18" s="31">
        <f t="shared" si="0"/>
        <v>0.20080439836168407</v>
      </c>
      <c r="E18" s="31">
        <f t="shared" si="0"/>
        <v>0.17006635536986975</v>
      </c>
      <c r="F18" s="31">
        <f t="shared" si="0"/>
        <v>7.2893932780445217E-2</v>
      </c>
      <c r="G18" s="31">
        <f t="shared" si="0"/>
        <v>0.11953833470733718</v>
      </c>
      <c r="I18" s="23" t="s">
        <v>1</v>
      </c>
      <c r="J18" s="23" t="s">
        <v>11</v>
      </c>
      <c r="K18" s="31">
        <f>K6/K$9</f>
        <v>3.6461850101282917E-2</v>
      </c>
      <c r="L18" s="31">
        <f t="shared" ref="L18:O18" si="1">L6/L$9</f>
        <v>0.13779883925243597</v>
      </c>
      <c r="M18" s="31">
        <f t="shared" si="1"/>
        <v>0.1780051391326147</v>
      </c>
      <c r="N18" s="31">
        <f t="shared" si="1"/>
        <v>0.17114885114885114</v>
      </c>
      <c r="O18" s="31">
        <f t="shared" si="1"/>
        <v>0.14775098857644992</v>
      </c>
    </row>
    <row r="19" spans="1:16" s="25" customFormat="1" x14ac:dyDescent="0.25">
      <c r="A19" s="22" t="s">
        <v>4</v>
      </c>
      <c r="B19" s="23" t="s">
        <v>12</v>
      </c>
      <c r="C19" s="31">
        <f t="shared" si="0"/>
        <v>1.8731075276388988E-2</v>
      </c>
      <c r="D19" s="31">
        <f t="shared" si="0"/>
        <v>0.10951625401276706</v>
      </c>
      <c r="E19" s="31">
        <f t="shared" si="0"/>
        <v>0.16048169083312852</v>
      </c>
      <c r="F19" s="31">
        <f t="shared" si="0"/>
        <v>7.7695329550414666E-2</v>
      </c>
      <c r="G19" s="31">
        <f t="shared" si="0"/>
        <v>7.0009537203174751E-2</v>
      </c>
      <c r="I19" s="23" t="s">
        <v>1</v>
      </c>
      <c r="J19" s="23" t="s">
        <v>12</v>
      </c>
      <c r="K19" s="31">
        <f>K7/K$9</f>
        <v>1.8178985093232222E-2</v>
      </c>
      <c r="L19" s="31">
        <f t="shared" ref="L19:O19" si="2">L7/L$9</f>
        <v>7.0496778659283318E-2</v>
      </c>
      <c r="M19" s="31">
        <f t="shared" si="2"/>
        <v>0.18428804211581851</v>
      </c>
      <c r="N19" s="31">
        <f t="shared" si="2"/>
        <v>0.28283716283716281</v>
      </c>
      <c r="O19" s="31">
        <f t="shared" si="2"/>
        <v>0.14992036467486819</v>
      </c>
    </row>
    <row r="20" spans="1:16" s="25" customFormat="1" x14ac:dyDescent="0.25">
      <c r="A20" s="22" t="s">
        <v>4</v>
      </c>
      <c r="B20" s="23" t="s">
        <v>13</v>
      </c>
      <c r="C20" s="31">
        <f t="shared" si="0"/>
        <v>6.0911203436377721E-3</v>
      </c>
      <c r="D20" s="31">
        <f t="shared" si="0"/>
        <v>3.3246005682447143E-2</v>
      </c>
      <c r="E20" s="31">
        <f t="shared" si="0"/>
        <v>8.8965347751290239E-2</v>
      </c>
      <c r="F20" s="31">
        <f t="shared" si="0"/>
        <v>5.1069402007856833E-2</v>
      </c>
      <c r="G20" s="31">
        <f t="shared" si="0"/>
        <v>2.5103858526097991E-2</v>
      </c>
      <c r="I20" s="23" t="s">
        <v>1</v>
      </c>
      <c r="J20" s="23" t="s">
        <v>13</v>
      </c>
      <c r="K20" s="31">
        <f>K8/K$9</f>
        <v>5.9211551446527811E-3</v>
      </c>
      <c r="L20" s="31">
        <f t="shared" ref="L20:O20" si="3">L8/L$9</f>
        <v>2.5238272722432245E-2</v>
      </c>
      <c r="M20" s="31">
        <f t="shared" si="3"/>
        <v>9.9946728503384305E-2</v>
      </c>
      <c r="N20" s="31">
        <f t="shared" si="3"/>
        <v>0.18521478521478521</v>
      </c>
      <c r="O20" s="31">
        <f t="shared" si="3"/>
        <v>8.2903119507908615E-2</v>
      </c>
    </row>
    <row r="21" spans="1:16" s="25" customFormat="1" x14ac:dyDescent="0.25">
      <c r="A21" s="22"/>
      <c r="B21" s="22"/>
      <c r="C21" s="24"/>
      <c r="D21" s="24"/>
      <c r="E21" s="24"/>
      <c r="F21" s="24"/>
      <c r="G21" s="24"/>
      <c r="I21" s="23"/>
      <c r="J21" s="22"/>
      <c r="K21" s="24"/>
      <c r="L21" s="24"/>
      <c r="M21" s="24"/>
      <c r="N21" s="24"/>
      <c r="O21" s="24"/>
    </row>
    <row r="22" spans="1:16" s="25" customFormat="1" x14ac:dyDescent="0.25">
      <c r="A22" s="23" t="s">
        <v>3</v>
      </c>
      <c r="B22" s="23" t="s">
        <v>11</v>
      </c>
      <c r="C22" s="31">
        <f t="shared" ref="C22:G24" si="4">C11/C$14</f>
        <v>5.7208237986270026E-2</v>
      </c>
      <c r="D22" s="31">
        <f t="shared" si="4"/>
        <v>0.16627546315701233</v>
      </c>
      <c r="E22" s="31">
        <f t="shared" si="4"/>
        <v>0.19106214865266705</v>
      </c>
      <c r="F22" s="31">
        <f t="shared" si="4"/>
        <v>0.19161849710982659</v>
      </c>
      <c r="G22" s="31">
        <f t="shared" si="4"/>
        <v>0.18386221501604844</v>
      </c>
      <c r="I22" s="23" t="s">
        <v>2</v>
      </c>
      <c r="J22" s="23" t="s">
        <v>11</v>
      </c>
      <c r="K22" s="31">
        <f>K11/K$14</f>
        <v>4.5614963825657315E-2</v>
      </c>
      <c r="L22" s="31">
        <f t="shared" ref="L22:O22" si="5">L11/L$14</f>
        <v>0.31596626110323206</v>
      </c>
      <c r="M22" s="31">
        <f t="shared" si="5"/>
        <v>0.25989324498435484</v>
      </c>
      <c r="N22" s="31">
        <f t="shared" si="5"/>
        <v>0.35329744279946163</v>
      </c>
      <c r="O22" s="31">
        <f t="shared" si="5"/>
        <v>0.21840196316371382</v>
      </c>
    </row>
    <row r="23" spans="1:16" s="25" customFormat="1" x14ac:dyDescent="0.25">
      <c r="A23" s="23" t="s">
        <v>3</v>
      </c>
      <c r="B23" s="23" t="s">
        <v>12</v>
      </c>
      <c r="C23" s="31">
        <f t="shared" si="4"/>
        <v>5.3089244851258578E-2</v>
      </c>
      <c r="D23" s="31">
        <f t="shared" si="4"/>
        <v>0.11522340514712047</v>
      </c>
      <c r="E23" s="31">
        <f t="shared" si="4"/>
        <v>0.22977584571161552</v>
      </c>
      <c r="F23" s="31">
        <f t="shared" si="4"/>
        <v>0.32502064409578862</v>
      </c>
      <c r="G23" s="31">
        <f t="shared" si="4"/>
        <v>0.22305681479765727</v>
      </c>
      <c r="I23" s="23" t="s">
        <v>2</v>
      </c>
      <c r="J23" s="23" t="s">
        <v>12</v>
      </c>
      <c r="K23" s="31">
        <f t="shared" ref="K23:O23" si="6">K12/K$14</f>
        <v>2.6292571025233809E-2</v>
      </c>
      <c r="L23" s="31">
        <f t="shared" si="6"/>
        <v>0.22908113756811227</v>
      </c>
      <c r="M23" s="31">
        <f t="shared" si="6"/>
        <v>0.47101049144119272</v>
      </c>
      <c r="N23" s="31">
        <f t="shared" si="6"/>
        <v>0.65410497981157467</v>
      </c>
      <c r="O23" s="31">
        <f t="shared" si="6"/>
        <v>0.25502251705633311</v>
      </c>
    </row>
    <row r="24" spans="1:16" s="25" customFormat="1" x14ac:dyDescent="0.25">
      <c r="A24" s="23" t="s">
        <v>3</v>
      </c>
      <c r="B24" s="23" t="s">
        <v>13</v>
      </c>
      <c r="C24" s="31">
        <f t="shared" si="4"/>
        <v>2.5629290617848969E-2</v>
      </c>
      <c r="D24" s="31">
        <f t="shared" si="4"/>
        <v>4.681867717327521E-2</v>
      </c>
      <c r="E24" s="31">
        <f t="shared" si="4"/>
        <v>0.13347304626102718</v>
      </c>
      <c r="F24" s="31">
        <f t="shared" si="4"/>
        <v>0.21796036333608587</v>
      </c>
      <c r="G24" s="31">
        <f t="shared" si="4"/>
        <v>0.13134906191059198</v>
      </c>
      <c r="I24" s="23" t="s">
        <v>2</v>
      </c>
      <c r="J24" s="23" t="s">
        <v>13</v>
      </c>
      <c r="K24" s="31">
        <f t="shared" ref="K24:O24" si="7">K13/K$14</f>
        <v>1.0146461972825128E-2</v>
      </c>
      <c r="L24" s="31">
        <f t="shared" si="7"/>
        <v>7.9868627304620438E-2</v>
      </c>
      <c r="M24" s="31">
        <f t="shared" si="7"/>
        <v>0.31373090373642554</v>
      </c>
      <c r="N24" s="31">
        <f t="shared" si="7"/>
        <v>0.51211305518169581</v>
      </c>
      <c r="O24" s="31">
        <f t="shared" si="7"/>
        <v>0.14440579241161719</v>
      </c>
    </row>
    <row r="25" spans="1:16" s="25" customFormat="1" x14ac:dyDescent="0.25">
      <c r="A25" s="1"/>
      <c r="B25" s="1"/>
      <c r="C25" s="1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</row>
    <row r="26" spans="1:16" s="25" customFormat="1" ht="21" x14ac:dyDescent="0.35">
      <c r="A26" s="2" t="s">
        <v>19</v>
      </c>
      <c r="B26" s="2"/>
      <c r="C26" s="46" t="s">
        <v>37</v>
      </c>
      <c r="D26" s="46"/>
      <c r="E26" s="46"/>
      <c r="F26" s="46"/>
      <c r="G26" s="21"/>
      <c r="H26" s="1"/>
      <c r="I26" s="2" t="s">
        <v>19</v>
      </c>
      <c r="J26" s="2"/>
      <c r="K26" s="46" t="s">
        <v>38</v>
      </c>
      <c r="L26" s="46"/>
      <c r="M26" s="46"/>
      <c r="N26" s="46"/>
      <c r="O26" s="21"/>
      <c r="P26" s="1"/>
    </row>
    <row r="27" spans="1:16" s="25" customFormat="1" ht="30.75" thickBot="1" x14ac:dyDescent="0.3">
      <c r="A27" s="8" t="s">
        <v>14</v>
      </c>
      <c r="B27" s="8"/>
      <c r="C27" s="10" t="s">
        <v>23</v>
      </c>
      <c r="D27" s="10" t="s">
        <v>5</v>
      </c>
      <c r="E27" s="5" t="s">
        <v>6</v>
      </c>
      <c r="F27" s="10" t="s">
        <v>7</v>
      </c>
      <c r="G27" s="5" t="s">
        <v>10</v>
      </c>
      <c r="H27" s="1"/>
      <c r="I27" s="8" t="s">
        <v>15</v>
      </c>
      <c r="J27" s="8"/>
      <c r="K27" s="10" t="s">
        <v>23</v>
      </c>
      <c r="L27" s="10" t="s">
        <v>5</v>
      </c>
      <c r="M27" s="5" t="s">
        <v>6</v>
      </c>
      <c r="N27" s="10" t="s">
        <v>7</v>
      </c>
      <c r="O27" s="5" t="s">
        <v>10</v>
      </c>
      <c r="P27" s="1"/>
    </row>
    <row r="28" spans="1:16" s="25" customFormat="1" ht="15.75" thickBot="1" x14ac:dyDescent="0.3">
      <c r="A28" s="9" t="s">
        <v>4</v>
      </c>
      <c r="B28" s="4"/>
      <c r="C28" s="32">
        <v>0</v>
      </c>
      <c r="D28" s="7">
        <v>0</v>
      </c>
      <c r="E28" s="7">
        <v>0</v>
      </c>
      <c r="F28" s="7">
        <v>0</v>
      </c>
      <c r="G28" s="16">
        <f>SUM(C28:F28)</f>
        <v>0</v>
      </c>
      <c r="H28" s="1"/>
      <c r="I28" s="4" t="s">
        <v>1</v>
      </c>
      <c r="J28" s="4"/>
      <c r="K28" s="32">
        <v>0</v>
      </c>
      <c r="L28" s="7">
        <v>0</v>
      </c>
      <c r="M28" s="7">
        <v>0</v>
      </c>
      <c r="N28" s="7">
        <v>0</v>
      </c>
      <c r="O28" s="16">
        <f>SUM(K28:N28)</f>
        <v>0</v>
      </c>
      <c r="P28" s="1"/>
    </row>
    <row r="29" spans="1:16" s="25" customFormat="1" ht="15.75" thickBot="1" x14ac:dyDescent="0.3">
      <c r="A29" s="4" t="s">
        <v>3</v>
      </c>
      <c r="B29" s="4"/>
      <c r="C29" s="32">
        <v>0</v>
      </c>
      <c r="D29" s="7">
        <v>0</v>
      </c>
      <c r="E29" s="7">
        <v>0</v>
      </c>
      <c r="F29" s="7">
        <v>0</v>
      </c>
      <c r="G29" s="16">
        <f t="shared" ref="G29" si="8">SUM(C29:F29)</f>
        <v>0</v>
      </c>
      <c r="H29" s="1"/>
      <c r="I29" s="4" t="s">
        <v>2</v>
      </c>
      <c r="J29" s="4"/>
      <c r="K29" s="32">
        <v>0</v>
      </c>
      <c r="L29" s="7">
        <v>0</v>
      </c>
      <c r="M29" s="7">
        <v>0</v>
      </c>
      <c r="N29" s="7">
        <v>0</v>
      </c>
      <c r="O29" s="16">
        <f t="shared" ref="O29" si="9">SUM(K29:N29)</f>
        <v>0</v>
      </c>
      <c r="P29" s="1"/>
    </row>
    <row r="30" spans="1:16" s="25" customFormat="1" x14ac:dyDescent="0.25">
      <c r="A30" s="8" t="s">
        <v>10</v>
      </c>
      <c r="B30" s="8"/>
      <c r="C30" s="13">
        <f>SUM(C28:C29)</f>
        <v>0</v>
      </c>
      <c r="D30" s="13">
        <f>SUM(D28:D29)</f>
        <v>0</v>
      </c>
      <c r="E30" s="13">
        <f>SUM(E28:E29)</f>
        <v>0</v>
      </c>
      <c r="F30" s="13">
        <f>SUM(F28:F29)</f>
        <v>0</v>
      </c>
      <c r="G30" s="13">
        <f>SUM(G28:G29)</f>
        <v>0</v>
      </c>
      <c r="H30" s="1"/>
      <c r="I30" s="8" t="s">
        <v>10</v>
      </c>
      <c r="J30" s="8"/>
      <c r="K30" s="13">
        <f>SUM(K28:K29)</f>
        <v>0</v>
      </c>
      <c r="L30" s="13">
        <f>SUM(L28:L29)</f>
        <v>0</v>
      </c>
      <c r="M30" s="13">
        <f>SUM(M28:M29)</f>
        <v>0</v>
      </c>
      <c r="N30" s="13">
        <f>SUM(N28:N29)</f>
        <v>0</v>
      </c>
      <c r="O30" s="13">
        <f>SUM(O28:O29)</f>
        <v>0</v>
      </c>
      <c r="P30" s="1"/>
    </row>
    <row r="31" spans="1:16" s="25" customForma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s="25" customFormat="1" ht="21" x14ac:dyDescent="0.35">
      <c r="A32" s="2" t="s">
        <v>21</v>
      </c>
      <c r="B32" s="1"/>
      <c r="C32" s="1"/>
      <c r="D32" s="1"/>
      <c r="E32" s="1"/>
      <c r="F32" s="1"/>
      <c r="G32" s="1"/>
      <c r="I32" s="2" t="s">
        <v>21</v>
      </c>
      <c r="J32" s="1"/>
      <c r="K32" s="1"/>
      <c r="L32" s="1"/>
      <c r="M32" s="1"/>
      <c r="N32" s="1"/>
      <c r="O32" s="1"/>
    </row>
    <row r="33" spans="1:15" s="25" customFormat="1" ht="30" x14ac:dyDescent="0.25">
      <c r="A33" s="8" t="s">
        <v>14</v>
      </c>
      <c r="B33" s="11" t="s">
        <v>16</v>
      </c>
      <c r="C33" s="10" t="s">
        <v>23</v>
      </c>
      <c r="D33" s="10" t="s">
        <v>5</v>
      </c>
      <c r="E33" s="5" t="s">
        <v>6</v>
      </c>
      <c r="F33" s="10" t="s">
        <v>7</v>
      </c>
      <c r="G33" s="5" t="s">
        <v>10</v>
      </c>
      <c r="I33" s="8" t="s">
        <v>15</v>
      </c>
      <c r="J33" s="11" t="s">
        <v>16</v>
      </c>
      <c r="K33" s="10" t="s">
        <v>23</v>
      </c>
      <c r="L33" s="10" t="s">
        <v>5</v>
      </c>
      <c r="M33" s="5" t="s">
        <v>6</v>
      </c>
      <c r="N33" s="10" t="s">
        <v>7</v>
      </c>
      <c r="O33" s="5" t="s">
        <v>10</v>
      </c>
    </row>
    <row r="34" spans="1:15" s="25" customFormat="1" x14ac:dyDescent="0.25">
      <c r="A34" s="9" t="s">
        <v>4</v>
      </c>
      <c r="B34" s="4" t="s">
        <v>11</v>
      </c>
      <c r="C34" s="12">
        <f>C$28*C18</f>
        <v>0</v>
      </c>
      <c r="D34" s="12">
        <f t="shared" ref="D34:F34" si="10">D$28*D18</f>
        <v>0</v>
      </c>
      <c r="E34" s="12">
        <f t="shared" si="10"/>
        <v>0</v>
      </c>
      <c r="F34" s="12">
        <f t="shared" si="10"/>
        <v>0</v>
      </c>
      <c r="G34" s="12">
        <f>SUM(C34:F34)</f>
        <v>0</v>
      </c>
      <c r="I34" s="4" t="s">
        <v>1</v>
      </c>
      <c r="J34" s="4" t="s">
        <v>11</v>
      </c>
      <c r="K34" s="12">
        <f>K$28*K18</f>
        <v>0</v>
      </c>
      <c r="L34" s="12">
        <f t="shared" ref="L34:N34" si="11">L$28*L18</f>
        <v>0</v>
      </c>
      <c r="M34" s="12">
        <f t="shared" si="11"/>
        <v>0</v>
      </c>
      <c r="N34" s="12">
        <f t="shared" si="11"/>
        <v>0</v>
      </c>
      <c r="O34" s="12">
        <f>SUM(K34:N34)</f>
        <v>0</v>
      </c>
    </row>
    <row r="35" spans="1:15" s="25" customFormat="1" x14ac:dyDescent="0.25">
      <c r="A35" s="9" t="s">
        <v>4</v>
      </c>
      <c r="B35" s="4" t="s">
        <v>12</v>
      </c>
      <c r="C35" s="12">
        <f t="shared" ref="C35:F36" si="12">C$28*C19</f>
        <v>0</v>
      </c>
      <c r="D35" s="12">
        <f t="shared" si="12"/>
        <v>0</v>
      </c>
      <c r="E35" s="12">
        <f t="shared" si="12"/>
        <v>0</v>
      </c>
      <c r="F35" s="12">
        <f t="shared" si="12"/>
        <v>0</v>
      </c>
      <c r="G35" s="12">
        <f t="shared" ref="G35:G40" si="13">SUM(C35:F35)</f>
        <v>0</v>
      </c>
      <c r="I35" s="4" t="s">
        <v>1</v>
      </c>
      <c r="J35" s="4" t="s">
        <v>12</v>
      </c>
      <c r="K35" s="12">
        <f t="shared" ref="K35:N35" si="14">K$28*K19</f>
        <v>0</v>
      </c>
      <c r="L35" s="12">
        <f t="shared" si="14"/>
        <v>0</v>
      </c>
      <c r="M35" s="12">
        <f t="shared" si="14"/>
        <v>0</v>
      </c>
      <c r="N35" s="12">
        <f t="shared" si="14"/>
        <v>0</v>
      </c>
      <c r="O35" s="12">
        <f t="shared" ref="O35:O40" si="15">SUM(K35:N35)</f>
        <v>0</v>
      </c>
    </row>
    <row r="36" spans="1:15" s="25" customFormat="1" x14ac:dyDescent="0.25">
      <c r="A36" s="9" t="s">
        <v>4</v>
      </c>
      <c r="B36" s="4" t="s">
        <v>13</v>
      </c>
      <c r="C36" s="12">
        <f t="shared" si="12"/>
        <v>0</v>
      </c>
      <c r="D36" s="12">
        <f t="shared" si="12"/>
        <v>0</v>
      </c>
      <c r="E36" s="12">
        <f t="shared" si="12"/>
        <v>0</v>
      </c>
      <c r="F36" s="12">
        <f t="shared" si="12"/>
        <v>0</v>
      </c>
      <c r="G36" s="12">
        <f t="shared" si="13"/>
        <v>0</v>
      </c>
      <c r="I36" s="4" t="s">
        <v>1</v>
      </c>
      <c r="J36" s="4" t="s">
        <v>13</v>
      </c>
      <c r="K36" s="12">
        <f t="shared" ref="K36:N36" si="16">K$28*K20</f>
        <v>0</v>
      </c>
      <c r="L36" s="12">
        <f t="shared" si="16"/>
        <v>0</v>
      </c>
      <c r="M36" s="12">
        <f t="shared" si="16"/>
        <v>0</v>
      </c>
      <c r="N36" s="12">
        <f t="shared" si="16"/>
        <v>0</v>
      </c>
      <c r="O36" s="12">
        <f t="shared" si="15"/>
        <v>0</v>
      </c>
    </row>
    <row r="37" spans="1:15" s="25" customFormat="1" x14ac:dyDescent="0.25">
      <c r="A37" s="4"/>
      <c r="B37" s="4"/>
      <c r="C37" s="12"/>
      <c r="D37" s="12"/>
      <c r="E37" s="12"/>
      <c r="F37" s="12"/>
      <c r="G37" s="12"/>
      <c r="I37" s="4"/>
      <c r="J37" s="4"/>
      <c r="K37" s="12"/>
      <c r="L37" s="12"/>
      <c r="M37" s="12"/>
      <c r="N37" s="12"/>
      <c r="O37" s="12"/>
    </row>
    <row r="38" spans="1:15" s="25" customFormat="1" x14ac:dyDescent="0.25">
      <c r="A38" s="4" t="s">
        <v>3</v>
      </c>
      <c r="B38" s="4" t="s">
        <v>11</v>
      </c>
      <c r="C38" s="12">
        <f>C$29*C22</f>
        <v>0</v>
      </c>
      <c r="D38" s="12">
        <f t="shared" ref="D38:F38" si="17">D$29*D22</f>
        <v>0</v>
      </c>
      <c r="E38" s="12">
        <f t="shared" si="17"/>
        <v>0</v>
      </c>
      <c r="F38" s="12">
        <f t="shared" si="17"/>
        <v>0</v>
      </c>
      <c r="G38" s="12">
        <f t="shared" si="13"/>
        <v>0</v>
      </c>
      <c r="I38" s="4" t="s">
        <v>2</v>
      </c>
      <c r="J38" s="4" t="s">
        <v>11</v>
      </c>
      <c r="K38" s="12">
        <f>K$29*K22</f>
        <v>0</v>
      </c>
      <c r="L38" s="12">
        <f t="shared" ref="L38:N38" si="18">L$29*L22</f>
        <v>0</v>
      </c>
      <c r="M38" s="12">
        <f t="shared" si="18"/>
        <v>0</v>
      </c>
      <c r="N38" s="12">
        <f t="shared" si="18"/>
        <v>0</v>
      </c>
      <c r="O38" s="12">
        <f t="shared" si="15"/>
        <v>0</v>
      </c>
    </row>
    <row r="39" spans="1:15" s="25" customFormat="1" x14ac:dyDescent="0.25">
      <c r="A39" s="4" t="s">
        <v>3</v>
      </c>
      <c r="B39" s="4" t="s">
        <v>12</v>
      </c>
      <c r="C39" s="12">
        <f t="shared" ref="C39:F40" si="19">C$29*C23</f>
        <v>0</v>
      </c>
      <c r="D39" s="12">
        <f t="shared" si="19"/>
        <v>0</v>
      </c>
      <c r="E39" s="12">
        <f t="shared" si="19"/>
        <v>0</v>
      </c>
      <c r="F39" s="12">
        <f t="shared" si="19"/>
        <v>0</v>
      </c>
      <c r="G39" s="12">
        <f t="shared" si="13"/>
        <v>0</v>
      </c>
      <c r="I39" s="4" t="s">
        <v>2</v>
      </c>
      <c r="J39" s="4" t="s">
        <v>12</v>
      </c>
      <c r="K39" s="12">
        <f t="shared" ref="K39:N39" si="20">K$29*K23</f>
        <v>0</v>
      </c>
      <c r="L39" s="12">
        <f t="shared" si="20"/>
        <v>0</v>
      </c>
      <c r="M39" s="12">
        <f t="shared" si="20"/>
        <v>0</v>
      </c>
      <c r="N39" s="12">
        <f t="shared" si="20"/>
        <v>0</v>
      </c>
      <c r="O39" s="12">
        <f t="shared" si="15"/>
        <v>0</v>
      </c>
    </row>
    <row r="40" spans="1:15" s="25" customFormat="1" x14ac:dyDescent="0.25">
      <c r="A40" s="4" t="s">
        <v>3</v>
      </c>
      <c r="B40" s="4" t="s">
        <v>13</v>
      </c>
      <c r="C40" s="12">
        <f t="shared" si="19"/>
        <v>0</v>
      </c>
      <c r="D40" s="12">
        <f t="shared" si="19"/>
        <v>0</v>
      </c>
      <c r="E40" s="12">
        <f t="shared" si="19"/>
        <v>0</v>
      </c>
      <c r="F40" s="12">
        <f t="shared" si="19"/>
        <v>0</v>
      </c>
      <c r="G40" s="12">
        <f t="shared" si="13"/>
        <v>0</v>
      </c>
      <c r="I40" s="4" t="s">
        <v>2</v>
      </c>
      <c r="J40" s="4" t="s">
        <v>13</v>
      </c>
      <c r="K40" s="12">
        <f t="shared" ref="K40:N40" si="21">K$29*K24</f>
        <v>0</v>
      </c>
      <c r="L40" s="12">
        <f t="shared" si="21"/>
        <v>0</v>
      </c>
      <c r="M40" s="12">
        <f t="shared" si="21"/>
        <v>0</v>
      </c>
      <c r="N40" s="12">
        <f t="shared" si="21"/>
        <v>0</v>
      </c>
      <c r="O40" s="12">
        <f t="shared" si="15"/>
        <v>0</v>
      </c>
    </row>
    <row r="41" spans="1:15" s="25" customFormat="1" ht="15.75" thickBot="1" x14ac:dyDescent="0.3">
      <c r="A41" s="1"/>
      <c r="B41" s="1"/>
      <c r="C41" s="1"/>
      <c r="D41" s="1"/>
      <c r="E41" s="1"/>
      <c r="F41" s="1"/>
      <c r="G41" s="1"/>
      <c r="I41" s="1"/>
      <c r="J41" s="1"/>
      <c r="K41" s="1"/>
      <c r="L41" s="1"/>
      <c r="M41" s="1"/>
      <c r="N41" s="1"/>
      <c r="O41" s="1"/>
    </row>
    <row r="42" spans="1:15" s="25" customFormat="1" ht="21" x14ac:dyDescent="0.35">
      <c r="A42" s="44" t="s">
        <v>21</v>
      </c>
      <c r="B42" s="45"/>
      <c r="C42" s="1"/>
      <c r="D42" s="1"/>
      <c r="E42" s="1"/>
      <c r="F42" s="1"/>
      <c r="G42" s="1"/>
      <c r="I42" s="44" t="s">
        <v>21</v>
      </c>
      <c r="J42" s="45"/>
      <c r="K42" s="1"/>
      <c r="L42" s="1"/>
      <c r="M42" s="1"/>
      <c r="N42" s="1"/>
      <c r="O42" s="1"/>
    </row>
    <row r="43" spans="1:15" s="25" customFormat="1" x14ac:dyDescent="0.25">
      <c r="A43" s="18" t="s">
        <v>11</v>
      </c>
      <c r="B43" s="19">
        <f>G34+G38</f>
        <v>0</v>
      </c>
      <c r="C43" s="1"/>
      <c r="D43" s="1"/>
      <c r="E43" s="1"/>
      <c r="F43" s="1"/>
      <c r="G43" s="1"/>
      <c r="I43" s="18" t="s">
        <v>11</v>
      </c>
      <c r="J43" s="19">
        <f>O34+O38</f>
        <v>0</v>
      </c>
      <c r="K43" s="1"/>
      <c r="L43" s="1"/>
      <c r="M43" s="1"/>
      <c r="N43" s="1"/>
      <c r="O43" s="1"/>
    </row>
    <row r="44" spans="1:15" s="25" customFormat="1" x14ac:dyDescent="0.25">
      <c r="A44" s="18" t="s">
        <v>12</v>
      </c>
      <c r="B44" s="19">
        <f t="shared" ref="B44:B45" si="22">G35+G39</f>
        <v>0</v>
      </c>
      <c r="C44" s="1"/>
      <c r="D44" s="1"/>
      <c r="E44" s="1"/>
      <c r="F44" s="1"/>
      <c r="G44" s="1"/>
      <c r="I44" s="18" t="s">
        <v>12</v>
      </c>
      <c r="J44" s="19">
        <f t="shared" ref="J44:J45" si="23">O35+O39</f>
        <v>0</v>
      </c>
      <c r="K44" s="1"/>
      <c r="L44" s="1"/>
      <c r="M44" s="1"/>
      <c r="N44" s="1"/>
      <c r="O44" s="1"/>
    </row>
    <row r="45" spans="1:15" s="25" customFormat="1" x14ac:dyDescent="0.25">
      <c r="A45" s="18" t="s">
        <v>13</v>
      </c>
      <c r="B45" s="19">
        <f t="shared" si="22"/>
        <v>0</v>
      </c>
      <c r="C45" s="1"/>
      <c r="D45" s="1"/>
      <c r="E45" s="1"/>
      <c r="F45" s="1"/>
      <c r="G45" s="1"/>
      <c r="I45" s="18" t="s">
        <v>13</v>
      </c>
      <c r="J45" s="19">
        <f t="shared" si="23"/>
        <v>0</v>
      </c>
      <c r="K45" s="1"/>
      <c r="L45" s="1"/>
      <c r="M45" s="1"/>
      <c r="N45" s="1"/>
      <c r="O45" s="1"/>
    </row>
    <row r="46" spans="1:15" s="25" customFormat="1" ht="15.75" thickBot="1" x14ac:dyDescent="0.3">
      <c r="A46" s="17" t="s">
        <v>20</v>
      </c>
      <c r="B46" s="20">
        <f>SUM(B43:B45)</f>
        <v>0</v>
      </c>
      <c r="C46" s="1"/>
      <c r="D46" s="1"/>
      <c r="E46" s="1"/>
      <c r="F46" s="1"/>
      <c r="G46" s="1"/>
      <c r="I46" s="17" t="s">
        <v>20</v>
      </c>
      <c r="J46" s="20">
        <f>SUM(J43:J45)</f>
        <v>0</v>
      </c>
      <c r="K46" s="1"/>
      <c r="L46" s="1"/>
      <c r="M46" s="1"/>
      <c r="N46" s="1"/>
      <c r="O46" s="1"/>
    </row>
    <row r="47" spans="1:15" s="25" customFormat="1" x14ac:dyDescent="0.25">
      <c r="A47" s="1"/>
      <c r="B47" s="1"/>
      <c r="C47" s="1"/>
      <c r="D47" s="1"/>
      <c r="E47" s="1"/>
      <c r="F47" s="1"/>
      <c r="G47" s="1"/>
      <c r="I47" s="1"/>
      <c r="J47" s="1"/>
      <c r="K47" s="1"/>
      <c r="L47" s="1"/>
      <c r="M47" s="1"/>
      <c r="N47" s="1"/>
      <c r="O47" s="1"/>
    </row>
    <row r="48" spans="1:15" s="25" customFormat="1" x14ac:dyDescent="0.25">
      <c r="A48" s="1"/>
      <c r="B48" s="1"/>
      <c r="C48" s="1"/>
      <c r="D48" s="1"/>
      <c r="E48" s="1"/>
      <c r="F48" s="1"/>
      <c r="G48" s="1"/>
      <c r="I48" s="1"/>
      <c r="J48" s="1"/>
      <c r="K48" s="1"/>
      <c r="L48" s="1"/>
      <c r="M48" s="1"/>
      <c r="N48" s="1"/>
      <c r="O48" s="1"/>
    </row>
    <row r="49" spans="1:15" s="25" customFormat="1" x14ac:dyDescent="0.25">
      <c r="A49" s="1"/>
      <c r="B49" s="1"/>
      <c r="C49" s="1"/>
      <c r="D49" s="1"/>
      <c r="E49" s="1"/>
      <c r="F49" s="1"/>
      <c r="G49" s="1"/>
      <c r="I49" s="1"/>
      <c r="J49" s="1"/>
      <c r="K49" s="1"/>
      <c r="L49" s="1"/>
      <c r="M49" s="1"/>
      <c r="N49" s="1"/>
      <c r="O49" s="1"/>
    </row>
    <row r="50" spans="1:15" s="25" customFormat="1" x14ac:dyDescent="0.25">
      <c r="A50" s="1"/>
      <c r="B50" s="1"/>
      <c r="C50" s="1"/>
      <c r="D50" s="1"/>
      <c r="E50" s="1"/>
      <c r="F50" s="1"/>
      <c r="G50" s="1"/>
      <c r="I50" s="1"/>
      <c r="J50" s="1"/>
      <c r="K50" s="1"/>
      <c r="L50" s="1"/>
      <c r="M50" s="1"/>
      <c r="N50" s="1"/>
      <c r="O50" s="1"/>
    </row>
    <row r="51" spans="1:15" s="25" customFormat="1" x14ac:dyDescent="0.25">
      <c r="A51" s="1"/>
      <c r="B51" s="1"/>
      <c r="C51" s="1"/>
      <c r="D51" s="1"/>
      <c r="E51" s="1"/>
      <c r="F51" s="1"/>
      <c r="G51" s="1"/>
      <c r="I51" s="1"/>
      <c r="J51" s="1"/>
      <c r="K51" s="1"/>
      <c r="L51" s="1"/>
      <c r="M51" s="1"/>
      <c r="N51" s="1"/>
      <c r="O51" s="1"/>
    </row>
    <row r="52" spans="1:15" s="25" customFormat="1" x14ac:dyDescent="0.25">
      <c r="A52" s="1"/>
      <c r="B52" s="1"/>
      <c r="C52" s="1"/>
      <c r="D52" s="1"/>
      <c r="E52" s="1"/>
      <c r="F52" s="1"/>
      <c r="G52" s="1"/>
      <c r="I52" s="1"/>
      <c r="J52" s="1"/>
      <c r="K52" s="1"/>
      <c r="L52" s="1"/>
      <c r="M52" s="1"/>
      <c r="N52" s="1"/>
      <c r="O52" s="1"/>
    </row>
  </sheetData>
  <mergeCells count="4">
    <mergeCell ref="C26:F26"/>
    <mergeCell ref="K26:N26"/>
    <mergeCell ref="A42:B42"/>
    <mergeCell ref="I42:J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Bristol Child Yield Calculator</vt:lpstr>
      <vt:lpstr>Scenario test</vt:lpstr>
      <vt:lpstr>Test Type vs tenure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Michael Wilberforce</cp:lastModifiedBy>
  <cp:lastPrinted>2018-10-04T10:30:37Z</cp:lastPrinted>
  <dcterms:created xsi:type="dcterms:W3CDTF">2018-07-20T11:49:34Z</dcterms:created>
  <dcterms:modified xsi:type="dcterms:W3CDTF">2018-11-08T09:48:44Z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